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2"/>
  </bookViews>
  <sheets>
    <sheet name="титульный лист " sheetId="1" r:id="rId1"/>
    <sheet name="1. сводные данные" sheetId="2" r:id="rId2"/>
    <sheet name="2. план уч.проц." sheetId="3" r:id="rId3"/>
  </sheets>
  <definedNames/>
  <calcPr fullCalcOnLoad="1"/>
</workbook>
</file>

<file path=xl/sharedStrings.xml><?xml version="1.0" encoding="utf-8"?>
<sst xmlns="http://schemas.openxmlformats.org/spreadsheetml/2006/main" count="211" uniqueCount="179">
  <si>
    <t>УТВЕРЖДАЮ:</t>
  </si>
  <si>
    <t>"____"__________20___г.</t>
  </si>
  <si>
    <t>М.П.</t>
  </si>
  <si>
    <t>УЧЕБНЫЙ ПЛАН</t>
  </si>
  <si>
    <t>основной профессиональной образовательной программы</t>
  </si>
  <si>
    <t>Квалификация:</t>
  </si>
  <si>
    <t>очная</t>
  </si>
  <si>
    <t>Форма обучения -</t>
  </si>
  <si>
    <t>Нормативный срок освоения ОПОП -</t>
  </si>
  <si>
    <t>года</t>
  </si>
  <si>
    <t>месяцев</t>
  </si>
  <si>
    <t>на базе</t>
  </si>
  <si>
    <t xml:space="preserve">основного общего </t>
  </si>
  <si>
    <t>образования</t>
  </si>
  <si>
    <t>Курсы</t>
  </si>
  <si>
    <t>1. 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</si>
  <si>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</si>
  <si>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</si>
  <si>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</si>
  <si>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преддипломная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</si>
  <si>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</si>
  <si>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</si>
  <si>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</si>
  <si>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</si>
  <si>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1 курс</t>
  </si>
  <si>
    <t>2 курс</t>
  </si>
  <si>
    <t>3 курс</t>
  </si>
  <si>
    <t>Всего</t>
  </si>
  <si>
    <t xml:space="preserve"> </t>
  </si>
  <si>
    <t>2. План учебного процесса</t>
  </si>
  <si>
    <r>
      <t xml:space="preserve"> </t>
    </r>
    <r>
      <rPr>
        <b/>
        <sz val="10"/>
        <rFont val="Times New Roman"/>
        <family val="1"/>
      </rPr>
      <t xml:space="preserve"> Индекс</t>
    </r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</si>
  <si>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</si>
  <si>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</si>
  <si>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</si>
  <si>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 и семестрам (час. в семестр )</t>
  </si>
  <si>
    <t>максимальная</t>
  </si>
  <si>
    <t xml:space="preserve">самостоятельная учебная работа </t>
  </si>
  <si>
    <t xml:space="preserve">Обязательная </t>
  </si>
  <si>
    <t>I курс</t>
  </si>
  <si>
    <t>II курс</t>
  </si>
  <si>
    <t>III курс</t>
  </si>
  <si>
    <t>аудиторная</t>
  </si>
  <si>
    <t>всего занятий</t>
  </si>
  <si>
    <t>в т. ч. лаб. и практ. занятий</t>
  </si>
  <si>
    <t>1 сем./ 17 нед.</t>
  </si>
  <si>
    <t>2 сем./ 23 нед</t>
  </si>
  <si>
    <t>О.00</t>
  </si>
  <si>
    <t>Общеобразовательный цикл</t>
  </si>
  <si>
    <t>Иностранный язык</t>
  </si>
  <si>
    <t>Физическая культура</t>
  </si>
  <si>
    <t>Основы безопасности жизнедеятельности</t>
  </si>
  <si>
    <t>ОП.00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</si>
  <si>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</si>
  <si>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</si>
  <si>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</si>
  <si>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</si>
  <si>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</si>
  <si>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</si>
  <si>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</si>
  <si>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ПМ.00</t>
  </si>
  <si>
    <t>Профессиональные модули</t>
  </si>
  <si>
    <t>ПМ.03</t>
  </si>
  <si>
    <t>МДК.03.01</t>
  </si>
  <si>
    <t>ФК.00</t>
  </si>
  <si>
    <t>ГИА</t>
  </si>
  <si>
    <t>дисциплин и МДК</t>
  </si>
  <si>
    <t>учебной практики</t>
  </si>
  <si>
    <t xml:space="preserve">производ. практики </t>
  </si>
  <si>
    <t>экзаменов</t>
  </si>
  <si>
    <t>дифф. зачетов</t>
  </si>
  <si>
    <t>зачетов</t>
  </si>
  <si>
    <t xml:space="preserve">среднего профессионального образования </t>
  </si>
  <si>
    <t>по профилю профессии СПО</t>
  </si>
  <si>
    <t>Государственная итоговая аттестация</t>
  </si>
  <si>
    <t>Директор ГАПОУ ИО УИТ</t>
  </si>
  <si>
    <t>А.В. Камылин</t>
  </si>
  <si>
    <t>защита выпускной квалификационной работы (выпускная практическая квалификационная работа и письменная экзаменационная работа)</t>
  </si>
  <si>
    <t>Государственная итоговая аттестация: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</si>
  <si>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 (всего 300 час.)</t>
    </r>
  </si>
  <si>
    <t>ПП.01</t>
  </si>
  <si>
    <t>УП.01</t>
  </si>
  <si>
    <t>МДК.02.01</t>
  </si>
  <si>
    <t>ПМ.02</t>
  </si>
  <si>
    <t>МДК.01.01</t>
  </si>
  <si>
    <t>ПМ.01</t>
  </si>
  <si>
    <t xml:space="preserve">Профессиональный учебный  цикл </t>
  </si>
  <si>
    <t xml:space="preserve">Общепрофессиональный учебный цикл  </t>
  </si>
  <si>
    <t>Эффективное поведение  на рынке  труда</t>
  </si>
  <si>
    <t>ОУД.17</t>
  </si>
  <si>
    <t>Основы предпринимательской деятельности</t>
  </si>
  <si>
    <t>ОУД.16</t>
  </si>
  <si>
    <t>Информационные технологии в профессиональной деятельности</t>
  </si>
  <si>
    <t>ОУД.15</t>
  </si>
  <si>
    <t>ОУД.14</t>
  </si>
  <si>
    <t>Базовый уровень</t>
  </si>
  <si>
    <t>О.03.01</t>
  </si>
  <si>
    <t>Дополнительные общеобразовательные учебные дисциплины</t>
  </si>
  <si>
    <t>О.03</t>
  </si>
  <si>
    <t>ОУД.13</t>
  </si>
  <si>
    <t xml:space="preserve">Информатика </t>
  </si>
  <si>
    <t>ОУД.12</t>
  </si>
  <si>
    <t>Углубленный уровень</t>
  </si>
  <si>
    <t>О.02.02</t>
  </si>
  <si>
    <t>Экология</t>
  </si>
  <si>
    <t>ОУД.11</t>
  </si>
  <si>
    <t>География</t>
  </si>
  <si>
    <t>ОУД.10</t>
  </si>
  <si>
    <t>ОУД.09</t>
  </si>
  <si>
    <t>ОУД.08</t>
  </si>
  <si>
    <t>ОУД.07</t>
  </si>
  <si>
    <t>О.02.01</t>
  </si>
  <si>
    <t>Общеобразовательные учебные дисциплины по выбору</t>
  </si>
  <si>
    <t>О.02</t>
  </si>
  <si>
    <t>Математика: алгебра, начала математического анализа, геометрия</t>
  </si>
  <si>
    <t>ОУД.06</t>
  </si>
  <si>
    <t>0З/0ДЗ/1Э</t>
  </si>
  <si>
    <t>О.01.02</t>
  </si>
  <si>
    <t>ОУД.05</t>
  </si>
  <si>
    <t xml:space="preserve">Физическая культура </t>
  </si>
  <si>
    <t>ОУД.04</t>
  </si>
  <si>
    <t xml:space="preserve">История </t>
  </si>
  <si>
    <t>ОУД.03</t>
  </si>
  <si>
    <t>ОУД.02</t>
  </si>
  <si>
    <t>ОУД.01</t>
  </si>
  <si>
    <t>О.01.01</t>
  </si>
  <si>
    <t>Общие общеобразовательные учебные дисциплины</t>
  </si>
  <si>
    <t>О.01</t>
  </si>
  <si>
    <t>5 сем./ 16нед</t>
  </si>
  <si>
    <t>4 сем./ 23 нед</t>
  </si>
  <si>
    <t>3 сем./ 16 нед</t>
  </si>
  <si>
    <t>исследовательских работ</t>
  </si>
  <si>
    <t xml:space="preserve">   -,-,-,Э</t>
  </si>
  <si>
    <t xml:space="preserve">   -, -,-,ДЗ</t>
  </si>
  <si>
    <t xml:space="preserve">   -, ДЗ</t>
  </si>
  <si>
    <t>ДЗ</t>
  </si>
  <si>
    <t xml:space="preserve">   -,ДЗ</t>
  </si>
  <si>
    <t xml:space="preserve">   -,-,Э</t>
  </si>
  <si>
    <t>З</t>
  </si>
  <si>
    <t xml:space="preserve">   -,Э</t>
  </si>
  <si>
    <t>1З/1ДЗ/2Э</t>
  </si>
  <si>
    <t xml:space="preserve">   ДЗ</t>
  </si>
  <si>
    <t>6 сем./    21  нед.</t>
  </si>
  <si>
    <t>2 нед.</t>
  </si>
  <si>
    <t>З,З,ДЗ</t>
  </si>
  <si>
    <t xml:space="preserve">   -,-, ДЗ</t>
  </si>
  <si>
    <t>Э</t>
  </si>
  <si>
    <t>0З/1ДЗ/2Э</t>
  </si>
  <si>
    <t>38.01.02 Продавец,контролер-кассир</t>
  </si>
  <si>
    <t>Продавец продовольственных товаров</t>
  </si>
  <si>
    <t>Продавец  непродовольственных товаров</t>
  </si>
  <si>
    <t>Контролер-кассир</t>
  </si>
  <si>
    <t>Обществознание</t>
  </si>
  <si>
    <t xml:space="preserve">Естествознание </t>
  </si>
  <si>
    <t>Экономика</t>
  </si>
  <si>
    <t>Право</t>
  </si>
  <si>
    <t>Основы деловой культуры</t>
  </si>
  <si>
    <t>Основы бухгалтерского учета</t>
  </si>
  <si>
    <t>Организация  и технология розничной торговли</t>
  </si>
  <si>
    <t>Санитария и гигиена</t>
  </si>
  <si>
    <t>Продажа непродовольственных товаров</t>
  </si>
  <si>
    <t>Розничная торговля непродовольственными товарами</t>
  </si>
  <si>
    <t>Продажа продовольственных товаров</t>
  </si>
  <si>
    <t>Розничная торговля продовольственными товарами</t>
  </si>
  <si>
    <t>Работа на контрольно-кассовой технике</t>
  </si>
  <si>
    <t>Эксплуатация контрольно-кассовой техники</t>
  </si>
  <si>
    <t>0З/4ДЗ/0Э</t>
  </si>
  <si>
    <t>1З/3ДЗ/1Э</t>
  </si>
  <si>
    <t>1З/2ДЗ/1Э</t>
  </si>
  <si>
    <t>0З/5ДЗ/2Э</t>
  </si>
  <si>
    <t>Литература</t>
  </si>
  <si>
    <t xml:space="preserve">Русский язык </t>
  </si>
  <si>
    <t>Астрономия</t>
  </si>
  <si>
    <t xml:space="preserve">  ДЗ</t>
  </si>
  <si>
    <t>2З/6ДЗ/1Э</t>
  </si>
  <si>
    <t>3З/6ДЗ/2Э</t>
  </si>
  <si>
    <t>5З/11ДЗ/4Э</t>
  </si>
  <si>
    <t>3З/0ДЗ/0Э</t>
  </si>
  <si>
    <t>11З/19ДЗ/10Э</t>
  </si>
  <si>
    <t>ОУД.18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</si>
</sst>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" fillId="0" borderId="0" xfId="52">
      <alignment/>
      <protection/>
    </xf>
    <xf numFmtId="0" fontId="4" fillId="0" borderId="0" xfId="52" applyFill="1">
      <alignment/>
      <protection/>
    </xf>
    <xf numFmtId="0" fontId="4" fillId="0" borderId="0" xfId="52" applyFont="1">
      <alignment/>
      <protection/>
    </xf>
    <xf numFmtId="0" fontId="4" fillId="0" borderId="0" xfId="52" applyFill="1" applyAlignment="1">
      <alignment horizontal="center" vertical="justify"/>
      <protection/>
    </xf>
    <xf numFmtId="0" fontId="4" fillId="0" borderId="12" xfId="52" applyBorder="1">
      <alignment/>
      <protection/>
    </xf>
    <xf numFmtId="0" fontId="10" fillId="0" borderId="0" xfId="52" applyFont="1">
      <alignment/>
      <protection/>
    </xf>
    <xf numFmtId="0" fontId="10" fillId="0" borderId="0" xfId="52" applyFont="1" applyFill="1">
      <alignment/>
      <protection/>
    </xf>
    <xf numFmtId="0" fontId="4" fillId="0" borderId="0" xfId="52" applyAlignment="1">
      <alignment horizontal="center"/>
      <protection/>
    </xf>
    <xf numFmtId="0" fontId="4" fillId="0" borderId="0" xfId="52" applyFont="1" applyFill="1">
      <alignment/>
      <protection/>
    </xf>
    <xf numFmtId="0" fontId="4" fillId="33" borderId="0" xfId="52" applyFill="1">
      <alignment/>
      <protection/>
    </xf>
    <xf numFmtId="0" fontId="10" fillId="33" borderId="0" xfId="52" applyFont="1" applyFill="1">
      <alignment/>
      <protection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4" fillId="33" borderId="0" xfId="52" applyFill="1" applyAlignment="1">
      <alignment horizontal="center"/>
      <protection/>
    </xf>
    <xf numFmtId="0" fontId="4" fillId="0" borderId="0" xfId="52" applyAlignment="1">
      <alignment horizontal="left" vertical="top" wrapText="1"/>
      <protection/>
    </xf>
    <xf numFmtId="0" fontId="2" fillId="33" borderId="0" xfId="52" applyFont="1" applyFill="1" applyBorder="1" applyAlignment="1">
      <alignment horizontal="left" vertical="justify"/>
      <protection/>
    </xf>
    <xf numFmtId="0" fontId="2" fillId="33" borderId="11" xfId="52" applyFont="1" applyFill="1" applyBorder="1" applyAlignment="1">
      <alignment horizontal="center" vertical="justify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justify"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33" borderId="13" xfId="52" applyFont="1" applyFill="1" applyBorder="1" applyAlignment="1">
      <alignment horizontal="center" wrapText="1"/>
      <protection/>
    </xf>
    <xf numFmtId="0" fontId="3" fillId="33" borderId="14" xfId="52" applyFont="1" applyFill="1" applyBorder="1" applyAlignment="1">
      <alignment horizontal="center" wrapText="1"/>
      <protection/>
    </xf>
    <xf numFmtId="0" fontId="7" fillId="33" borderId="11" xfId="52" applyFont="1" applyFill="1" applyBorder="1" applyAlignment="1">
      <alignment horizontal="left" vertical="justify" wrapText="1"/>
      <protection/>
    </xf>
    <xf numFmtId="49" fontId="7" fillId="33" borderId="11" xfId="52" applyNumberFormat="1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left" wrapText="1"/>
      <protection/>
    </xf>
    <xf numFmtId="49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wrapText="1"/>
      <protection/>
    </xf>
    <xf numFmtId="0" fontId="11" fillId="33" borderId="11" xfId="52" applyFont="1" applyFill="1" applyBorder="1" applyAlignment="1">
      <alignment horizontal="left" wrapText="1"/>
      <protection/>
    </xf>
    <xf numFmtId="49" fontId="11" fillId="33" borderId="11" xfId="52" applyNumberFormat="1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horizontal="left" wrapText="1"/>
      <protection/>
    </xf>
    <xf numFmtId="49" fontId="6" fillId="33" borderId="11" xfId="52" applyNumberFormat="1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11" fillId="33" borderId="13" xfId="52" applyFont="1" applyFill="1" applyBorder="1" applyAlignment="1">
      <alignment horizontal="center" vertical="center" wrapText="1"/>
      <protection/>
    </xf>
    <xf numFmtId="0" fontId="11" fillId="33" borderId="14" xfId="52" applyFont="1" applyFill="1" applyBorder="1" applyAlignment="1">
      <alignment horizontal="center" vertical="center" wrapText="1"/>
      <protection/>
    </xf>
    <xf numFmtId="0" fontId="12" fillId="33" borderId="11" xfId="52" applyFont="1" applyFill="1" applyBorder="1" applyAlignment="1">
      <alignment horizontal="center" vertical="center" wrapText="1"/>
      <protection/>
    </xf>
    <xf numFmtId="0" fontId="12" fillId="33" borderId="13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vertical="top" wrapText="1"/>
      <protection/>
    </xf>
    <xf numFmtId="0" fontId="6" fillId="33" borderId="15" xfId="52" applyFont="1" applyFill="1" applyBorder="1" applyAlignment="1">
      <alignment horizontal="left" wrapText="1"/>
      <protection/>
    </xf>
    <xf numFmtId="0" fontId="7" fillId="33" borderId="11" xfId="52" applyFont="1" applyFill="1" applyBorder="1" applyAlignment="1">
      <alignment horizontal="center" vertical="justify" wrapText="1"/>
      <protection/>
    </xf>
    <xf numFmtId="0" fontId="3" fillId="33" borderId="15" xfId="52" applyFont="1" applyFill="1" applyBorder="1" applyAlignment="1">
      <alignment horizontal="center" wrapText="1"/>
      <protection/>
    </xf>
    <xf numFmtId="0" fontId="6" fillId="33" borderId="16" xfId="52" applyFont="1" applyFill="1" applyBorder="1" applyAlignment="1">
      <alignment horizontal="center" vertical="justify" wrapText="1"/>
      <protection/>
    </xf>
    <xf numFmtId="0" fontId="8" fillId="33" borderId="11" xfId="52" applyFont="1" applyFill="1" applyBorder="1" applyAlignment="1">
      <alignment wrapText="1"/>
      <protection/>
    </xf>
    <xf numFmtId="0" fontId="16" fillId="33" borderId="11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horizontal="center" vertical="justify" wrapText="1"/>
      <protection/>
    </xf>
    <xf numFmtId="0" fontId="7" fillId="33" borderId="11" xfId="52" applyFont="1" applyFill="1" applyBorder="1" applyAlignment="1">
      <alignment horizontal="right" wrapText="1"/>
      <protection/>
    </xf>
    <xf numFmtId="0" fontId="3" fillId="33" borderId="15" xfId="52" applyFont="1" applyFill="1" applyBorder="1" applyAlignment="1">
      <alignment horizontal="center" vertical="justify" wrapText="1"/>
      <protection/>
    </xf>
    <xf numFmtId="0" fontId="3" fillId="33" borderId="15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wrapText="1"/>
      <protection/>
    </xf>
    <xf numFmtId="0" fontId="3" fillId="33" borderId="13" xfId="52" applyFont="1" applyFill="1" applyBorder="1" applyAlignment="1">
      <alignment wrapText="1"/>
      <protection/>
    </xf>
    <xf numFmtId="0" fontId="6" fillId="33" borderId="14" xfId="52" applyFont="1" applyFill="1" applyBorder="1" applyAlignment="1">
      <alignment horizontal="center" wrapText="1"/>
      <protection/>
    </xf>
    <xf numFmtId="0" fontId="6" fillId="33" borderId="13" xfId="52" applyFont="1" applyFill="1" applyBorder="1" applyAlignment="1">
      <alignment horizontal="center" wrapText="1"/>
      <protection/>
    </xf>
    <xf numFmtId="0" fontId="3" fillId="33" borderId="17" xfId="52" applyFont="1" applyFill="1" applyBorder="1" applyAlignment="1">
      <alignment wrapText="1"/>
      <protection/>
    </xf>
    <xf numFmtId="0" fontId="3" fillId="33" borderId="18" xfId="52" applyFont="1" applyFill="1" applyBorder="1" applyAlignment="1">
      <alignment wrapText="1"/>
      <protection/>
    </xf>
    <xf numFmtId="0" fontId="3" fillId="33" borderId="19" xfId="52" applyFont="1" applyFill="1" applyBorder="1" applyAlignment="1">
      <alignment wrapText="1"/>
      <protection/>
    </xf>
    <xf numFmtId="0" fontId="3" fillId="33" borderId="14" xfId="52" applyFont="1" applyFill="1" applyBorder="1" applyAlignment="1">
      <alignment horizontal="center" vertical="center" textRotation="90" wrapText="1"/>
      <protection/>
    </xf>
    <xf numFmtId="0" fontId="6" fillId="33" borderId="11" xfId="52" applyFont="1" applyFill="1" applyBorder="1" applyAlignment="1">
      <alignment horizontal="left" vertical="center" wrapText="1"/>
      <protection/>
    </xf>
    <xf numFmtId="0" fontId="6" fillId="33" borderId="13" xfId="52" applyFont="1" applyFill="1" applyBorder="1" applyAlignment="1">
      <alignment horizontal="left" vertical="center" wrapText="1"/>
      <protection/>
    </xf>
    <xf numFmtId="0" fontId="6" fillId="33" borderId="20" xfId="52" applyFont="1" applyFill="1" applyBorder="1" applyAlignment="1">
      <alignment horizontal="center" wrapText="1"/>
      <protection/>
    </xf>
    <xf numFmtId="0" fontId="6" fillId="33" borderId="0" xfId="52" applyFont="1" applyFill="1" applyBorder="1" applyAlignment="1">
      <alignment horizontal="center" wrapText="1"/>
      <protection/>
    </xf>
    <xf numFmtId="0" fontId="6" fillId="33" borderId="21" xfId="52" applyFont="1" applyFill="1" applyBorder="1" applyAlignment="1">
      <alignment horizontal="center" wrapText="1"/>
      <protection/>
    </xf>
    <xf numFmtId="0" fontId="3" fillId="33" borderId="20" xfId="52" applyFont="1" applyFill="1" applyBorder="1" applyAlignment="1">
      <alignment horizontal="center" wrapText="1"/>
      <protection/>
    </xf>
    <xf numFmtId="0" fontId="3" fillId="33" borderId="0" xfId="52" applyFont="1" applyFill="1" applyBorder="1" applyAlignment="1">
      <alignment horizontal="center" wrapText="1"/>
      <protection/>
    </xf>
    <xf numFmtId="0" fontId="3" fillId="33" borderId="21" xfId="52" applyFont="1" applyFill="1" applyBorder="1" applyAlignment="1">
      <alignment horizont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4" fillId="33" borderId="0" xfId="52" applyFill="1" applyAlignment="1">
      <alignment horizontal="center" vertical="justify"/>
      <protection/>
    </xf>
    <xf numFmtId="0" fontId="4" fillId="33" borderId="0" xfId="52" applyFont="1" applyFill="1">
      <alignment/>
      <protection/>
    </xf>
    <xf numFmtId="0" fontId="4" fillId="33" borderId="24" xfId="52" applyFill="1" applyBorder="1">
      <alignment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8" fillId="33" borderId="25" xfId="52" applyFont="1" applyFill="1" applyBorder="1" applyAlignment="1">
      <alignment horizontal="center" vertical="center" wrapText="1"/>
      <protection/>
    </xf>
    <xf numFmtId="0" fontId="8" fillId="33" borderId="21" xfId="52" applyFont="1" applyFill="1" applyBorder="1" applyAlignment="1">
      <alignment horizontal="center" vertical="center" wrapText="1"/>
      <protection/>
    </xf>
    <xf numFmtId="0" fontId="4" fillId="33" borderId="26" xfId="52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N19" sqref="N19"/>
    </sheetView>
  </sheetViews>
  <sheetFormatPr defaultColWidth="9.140625" defaultRowHeight="15"/>
  <cols>
    <col min="1" max="6" width="9.140625" style="2" customWidth="1"/>
    <col min="7" max="7" width="9.7109375" style="2" customWidth="1"/>
    <col min="8" max="8" width="2.8515625" style="2" customWidth="1"/>
    <col min="9" max="9" width="4.8515625" style="2" customWidth="1"/>
    <col min="10" max="10" width="3.00390625" style="2" customWidth="1"/>
    <col min="11" max="16384" width="9.140625" style="2" customWidth="1"/>
  </cols>
  <sheetData>
    <row r="1" s="1" customFormat="1" ht="15.75">
      <c r="F1" s="11" t="s">
        <v>0</v>
      </c>
    </row>
    <row r="2" s="1" customFormat="1" ht="15.75">
      <c r="F2" s="1" t="s">
        <v>74</v>
      </c>
    </row>
    <row r="3" spans="6:8" s="1" customFormat="1" ht="15.75">
      <c r="F3" s="3"/>
      <c r="G3" s="3"/>
      <c r="H3" s="1" t="s">
        <v>75</v>
      </c>
    </row>
    <row r="4" s="1" customFormat="1" ht="15.75">
      <c r="F4" s="1" t="s">
        <v>1</v>
      </c>
    </row>
    <row r="5" s="1" customFormat="1" ht="15.75">
      <c r="F5" s="1" t="s">
        <v>2</v>
      </c>
    </row>
    <row r="11" spans="1:11" ht="25.5" customHeight="1">
      <c r="A11" s="27" t="s">
        <v>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25.5" customHeight="1">
      <c r="A12" s="26" t="s">
        <v>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5.5" customHeight="1">
      <c r="A13" s="26" t="s">
        <v>71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5.5" customHeight="1">
      <c r="A14" s="27" t="s">
        <v>147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6" spans="4:10" ht="31.5" customHeight="1">
      <c r="D16" s="1" t="s">
        <v>5</v>
      </c>
      <c r="E16" s="1"/>
      <c r="F16" s="29" t="s">
        <v>148</v>
      </c>
      <c r="G16" s="29"/>
      <c r="H16" s="29"/>
      <c r="I16" s="29"/>
      <c r="J16" s="29"/>
    </row>
    <row r="17" spans="4:10" ht="31.5" customHeight="1">
      <c r="D17" s="1"/>
      <c r="E17" s="1"/>
      <c r="F17" s="29" t="s">
        <v>149</v>
      </c>
      <c r="G17" s="29"/>
      <c r="H17" s="29"/>
      <c r="I17" s="29"/>
      <c r="J17" s="29"/>
    </row>
    <row r="18" spans="4:10" ht="30.75" customHeight="1">
      <c r="D18" s="1"/>
      <c r="E18" s="1"/>
      <c r="F18" s="30" t="s">
        <v>150</v>
      </c>
      <c r="G18" s="31"/>
      <c r="H18" s="31"/>
      <c r="I18" s="31"/>
      <c r="J18" s="31"/>
    </row>
    <row r="19" spans="4:9" ht="18.75">
      <c r="D19" s="1"/>
      <c r="E19" s="1"/>
      <c r="F19" s="4"/>
      <c r="G19" s="4"/>
      <c r="H19" s="4"/>
      <c r="I19" s="4"/>
    </row>
    <row r="20" spans="4:9" ht="18.75">
      <c r="D20" s="1"/>
      <c r="E20" s="1"/>
      <c r="F20" s="1"/>
      <c r="G20" s="1"/>
      <c r="H20" s="1"/>
      <c r="I20" s="1"/>
    </row>
    <row r="21" spans="4:9" ht="18.75">
      <c r="D21" s="1"/>
      <c r="E21" s="1"/>
      <c r="F21" s="1"/>
      <c r="G21" s="1"/>
      <c r="H21" s="1"/>
      <c r="I21" s="1"/>
    </row>
    <row r="22" spans="4:9" ht="18.75">
      <c r="D22" s="1" t="s">
        <v>7</v>
      </c>
      <c r="E22" s="1"/>
      <c r="F22" s="4" t="s">
        <v>6</v>
      </c>
      <c r="G22" s="4"/>
      <c r="H22" s="4"/>
      <c r="I22" s="4"/>
    </row>
    <row r="23" spans="4:11" ht="18.75">
      <c r="D23" s="1" t="s">
        <v>8</v>
      </c>
      <c r="E23" s="1"/>
      <c r="F23" s="1"/>
      <c r="G23" s="1"/>
      <c r="H23" s="12">
        <v>2</v>
      </c>
      <c r="I23" s="1" t="s">
        <v>9</v>
      </c>
      <c r="J23" s="12">
        <v>10</v>
      </c>
      <c r="K23" s="1" t="s">
        <v>10</v>
      </c>
    </row>
    <row r="24" spans="4:7" s="1" customFormat="1" ht="15.75">
      <c r="D24" s="1" t="s">
        <v>11</v>
      </c>
      <c r="E24" s="28" t="s">
        <v>12</v>
      </c>
      <c r="F24" s="28"/>
      <c r="G24" s="1" t="s">
        <v>13</v>
      </c>
    </row>
  </sheetData>
  <sheetProtection/>
  <mergeCells count="8">
    <mergeCell ref="A12:K12"/>
    <mergeCell ref="A11:K11"/>
    <mergeCell ref="E24:F24"/>
    <mergeCell ref="A14:K14"/>
    <mergeCell ref="A13:K13"/>
    <mergeCell ref="F16:J16"/>
    <mergeCell ref="F18:J18"/>
    <mergeCell ref="F17:J17"/>
  </mergeCells>
  <printOptions/>
  <pageMargins left="0.9055118110236221" right="0.5118110236220472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.7109375" style="1" customWidth="1"/>
    <col min="2" max="2" width="13.28125" style="1" customWidth="1"/>
    <col min="3" max="3" width="9.140625" style="1" customWidth="1"/>
    <col min="4" max="4" width="10.8515625" style="1" customWidth="1"/>
    <col min="5" max="5" width="9.140625" style="1" customWidth="1"/>
    <col min="6" max="6" width="10.140625" style="1" customWidth="1"/>
    <col min="7" max="7" width="11.57421875" style="1" customWidth="1"/>
    <col min="8" max="8" width="7.28125" style="1" customWidth="1"/>
    <col min="9" max="16384" width="9.140625" style="1" customWidth="1"/>
  </cols>
  <sheetData>
    <row r="1" spans="1:9" ht="15.75">
      <c r="A1" s="33" t="s">
        <v>15</v>
      </c>
      <c r="B1" s="33"/>
      <c r="C1" s="33"/>
      <c r="D1" s="33"/>
      <c r="E1" s="33"/>
      <c r="F1" s="33"/>
      <c r="G1" s="33"/>
      <c r="H1" s="33"/>
      <c r="I1" s="33"/>
    </row>
    <row r="3" spans="1:9" s="7" customFormat="1" ht="28.5" customHeight="1">
      <c r="A3" s="32" t="s">
        <v>14</v>
      </c>
      <c r="B3" s="32" t="s">
        <v>16</v>
      </c>
      <c r="C3" s="32" t="s">
        <v>17</v>
      </c>
      <c r="D3" s="32" t="s">
        <v>18</v>
      </c>
      <c r="E3" s="32"/>
      <c r="F3" s="32" t="s">
        <v>20</v>
      </c>
      <c r="G3" s="32" t="s">
        <v>21</v>
      </c>
      <c r="H3" s="32" t="s">
        <v>22</v>
      </c>
      <c r="I3" s="32" t="s">
        <v>23</v>
      </c>
    </row>
    <row r="4" spans="1:9" s="6" customFormat="1" ht="38.25">
      <c r="A4" s="32"/>
      <c r="B4" s="32"/>
      <c r="C4" s="32"/>
      <c r="D4" s="8" t="s">
        <v>72</v>
      </c>
      <c r="E4" s="8" t="s">
        <v>19</v>
      </c>
      <c r="F4" s="32"/>
      <c r="G4" s="32"/>
      <c r="H4" s="32"/>
      <c r="I4" s="32"/>
    </row>
    <row r="5" spans="1:9" ht="15.75">
      <c r="A5" s="9" t="s">
        <v>24</v>
      </c>
      <c r="B5" s="13">
        <f>I5-SUM(C5:H5)</f>
        <v>36</v>
      </c>
      <c r="C5" s="13">
        <v>4</v>
      </c>
      <c r="D5" s="13">
        <v>0</v>
      </c>
      <c r="E5" s="13">
        <v>0</v>
      </c>
      <c r="F5" s="13">
        <v>1</v>
      </c>
      <c r="G5" s="13">
        <v>0</v>
      </c>
      <c r="H5" s="13">
        <v>11</v>
      </c>
      <c r="I5" s="13">
        <v>52</v>
      </c>
    </row>
    <row r="6" spans="1:9" ht="15.75">
      <c r="A6" s="9" t="s">
        <v>25</v>
      </c>
      <c r="B6" s="13">
        <v>20.5</v>
      </c>
      <c r="C6" s="13">
        <v>9.5</v>
      </c>
      <c r="D6" s="13">
        <v>9</v>
      </c>
      <c r="E6" s="13">
        <v>0</v>
      </c>
      <c r="F6" s="13">
        <v>2</v>
      </c>
      <c r="G6" s="13">
        <v>0</v>
      </c>
      <c r="H6" s="13">
        <v>11</v>
      </c>
      <c r="I6" s="13">
        <v>52</v>
      </c>
    </row>
    <row r="7" spans="1:9" ht="15.75">
      <c r="A7" s="9" t="s">
        <v>26</v>
      </c>
      <c r="B7" s="13">
        <v>20.5</v>
      </c>
      <c r="C7" s="13">
        <v>4.5</v>
      </c>
      <c r="D7" s="13">
        <v>12</v>
      </c>
      <c r="E7" s="13">
        <v>0</v>
      </c>
      <c r="F7" s="13">
        <v>2</v>
      </c>
      <c r="G7" s="13">
        <v>2</v>
      </c>
      <c r="H7" s="13">
        <v>2</v>
      </c>
      <c r="I7" s="13">
        <v>43</v>
      </c>
    </row>
    <row r="8" spans="1:9" s="5" customFormat="1" ht="15.75">
      <c r="A8" s="10" t="s">
        <v>27</v>
      </c>
      <c r="B8" s="14">
        <f>SUM(B5:B7)</f>
        <v>77</v>
      </c>
      <c r="C8" s="14">
        <f aca="true" t="shared" si="0" ref="C8:I8">SUM(C5:C7)</f>
        <v>18</v>
      </c>
      <c r="D8" s="14">
        <f t="shared" si="0"/>
        <v>21</v>
      </c>
      <c r="E8" s="14">
        <f t="shared" si="0"/>
        <v>0</v>
      </c>
      <c r="F8" s="14">
        <f t="shared" si="0"/>
        <v>5</v>
      </c>
      <c r="G8" s="14">
        <f t="shared" si="0"/>
        <v>2</v>
      </c>
      <c r="H8" s="14">
        <f t="shared" si="0"/>
        <v>24</v>
      </c>
      <c r="I8" s="14">
        <f t="shared" si="0"/>
        <v>147</v>
      </c>
    </row>
    <row r="12" ht="15.75">
      <c r="D12" s="1" t="s">
        <v>28</v>
      </c>
    </row>
  </sheetData>
  <sheetProtection/>
  <mergeCells count="9">
    <mergeCell ref="G3:G4"/>
    <mergeCell ref="H3:H4"/>
    <mergeCell ref="I3:I4"/>
    <mergeCell ref="A1:I1"/>
    <mergeCell ref="A3:A4"/>
    <mergeCell ref="B3:B4"/>
    <mergeCell ref="C3:C4"/>
    <mergeCell ref="D3:E3"/>
    <mergeCell ref="F3:F4"/>
  </mergeCells>
  <printOptions/>
  <pageMargins left="0.9055118110236221" right="0.3937007874015748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4"/>
  <sheetViews>
    <sheetView tabSelected="1" zoomScalePageLayoutView="0" workbookViewId="0" topLeftCell="A51">
      <selection activeCell="O69" sqref="A3:O69"/>
    </sheetView>
  </sheetViews>
  <sheetFormatPr defaultColWidth="9.140625" defaultRowHeight="15"/>
  <cols>
    <col min="1" max="1" width="9.28125" style="18" customWidth="1"/>
    <col min="2" max="2" width="27.421875" style="23" customWidth="1"/>
    <col min="3" max="3" width="15.57421875" style="17" customWidth="1"/>
    <col min="4" max="4" width="10.00390625" style="15" customWidth="1"/>
    <col min="5" max="5" width="10.57421875" style="15" customWidth="1"/>
    <col min="6" max="6" width="9.140625" style="15" customWidth="1"/>
    <col min="7" max="7" width="9.140625" style="16" customWidth="1"/>
    <col min="8" max="8" width="10.28125" style="15" customWidth="1"/>
    <col min="9" max="14" width="7.28125" style="15" customWidth="1"/>
    <col min="15" max="16384" width="9.140625" style="15" customWidth="1"/>
  </cols>
  <sheetData>
    <row r="1" ht="12.75" hidden="1"/>
    <row r="3" spans="1:15" ht="21" customHeight="1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4"/>
    </row>
    <row r="4" spans="1:15" ht="13.5" customHeight="1">
      <c r="A4" s="37" t="s">
        <v>30</v>
      </c>
      <c r="B4" s="38" t="s">
        <v>31</v>
      </c>
      <c r="C4" s="38" t="s">
        <v>32</v>
      </c>
      <c r="D4" s="38" t="s">
        <v>33</v>
      </c>
      <c r="E4" s="38"/>
      <c r="F4" s="38"/>
      <c r="G4" s="38"/>
      <c r="H4" s="38"/>
      <c r="I4" s="38" t="s">
        <v>34</v>
      </c>
      <c r="J4" s="38"/>
      <c r="K4" s="38"/>
      <c r="L4" s="38"/>
      <c r="M4" s="38"/>
      <c r="N4" s="38"/>
      <c r="O4" s="24"/>
    </row>
    <row r="5" spans="1:15" ht="13.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4"/>
    </row>
    <row r="6" spans="1:15" ht="12.75" customHeight="1">
      <c r="A6" s="37"/>
      <c r="B6" s="38"/>
      <c r="C6" s="38"/>
      <c r="D6" s="38" t="s">
        <v>35</v>
      </c>
      <c r="E6" s="39" t="s">
        <v>36</v>
      </c>
      <c r="F6" s="38" t="s">
        <v>37</v>
      </c>
      <c r="G6" s="38"/>
      <c r="H6" s="40"/>
      <c r="I6" s="41" t="s">
        <v>38</v>
      </c>
      <c r="J6" s="42"/>
      <c r="K6" s="41" t="s">
        <v>39</v>
      </c>
      <c r="L6" s="42"/>
      <c r="M6" s="41" t="s">
        <v>40</v>
      </c>
      <c r="N6" s="42"/>
      <c r="O6" s="24"/>
    </row>
    <row r="7" spans="1:15" ht="12.75">
      <c r="A7" s="37"/>
      <c r="B7" s="38"/>
      <c r="C7" s="38"/>
      <c r="D7" s="38"/>
      <c r="E7" s="39"/>
      <c r="F7" s="38" t="s">
        <v>41</v>
      </c>
      <c r="G7" s="38"/>
      <c r="H7" s="40"/>
      <c r="I7" s="41"/>
      <c r="J7" s="42"/>
      <c r="K7" s="41"/>
      <c r="L7" s="42"/>
      <c r="M7" s="41"/>
      <c r="N7" s="42"/>
      <c r="O7" s="24"/>
    </row>
    <row r="8" spans="1:15" ht="13.5" customHeight="1">
      <c r="A8" s="37"/>
      <c r="B8" s="38"/>
      <c r="C8" s="38"/>
      <c r="D8" s="38"/>
      <c r="E8" s="39"/>
      <c r="F8" s="38" t="s">
        <v>42</v>
      </c>
      <c r="G8" s="39" t="s">
        <v>43</v>
      </c>
      <c r="H8" s="43" t="s">
        <v>130</v>
      </c>
      <c r="I8" s="41" t="s">
        <v>44</v>
      </c>
      <c r="J8" s="42" t="s">
        <v>45</v>
      </c>
      <c r="K8" s="41" t="s">
        <v>129</v>
      </c>
      <c r="L8" s="42" t="s">
        <v>128</v>
      </c>
      <c r="M8" s="41" t="s">
        <v>127</v>
      </c>
      <c r="N8" s="42" t="s">
        <v>141</v>
      </c>
      <c r="O8" s="24"/>
    </row>
    <row r="9" spans="1:15" ht="20.25" customHeight="1">
      <c r="A9" s="37"/>
      <c r="B9" s="38"/>
      <c r="C9" s="38"/>
      <c r="D9" s="38"/>
      <c r="E9" s="39"/>
      <c r="F9" s="38"/>
      <c r="G9" s="39"/>
      <c r="H9" s="43"/>
      <c r="I9" s="41"/>
      <c r="J9" s="42"/>
      <c r="K9" s="41"/>
      <c r="L9" s="42"/>
      <c r="M9" s="41"/>
      <c r="N9" s="42"/>
      <c r="O9" s="24"/>
    </row>
    <row r="10" spans="1:15" ht="12.75">
      <c r="A10" s="44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6">
        <v>8</v>
      </c>
      <c r="I10" s="47">
        <v>9</v>
      </c>
      <c r="J10" s="46">
        <v>10</v>
      </c>
      <c r="K10" s="47">
        <v>11</v>
      </c>
      <c r="L10" s="46">
        <v>12</v>
      </c>
      <c r="M10" s="47">
        <v>13</v>
      </c>
      <c r="N10" s="46">
        <v>14</v>
      </c>
      <c r="O10" s="24"/>
    </row>
    <row r="11" spans="1:15" ht="29.25" customHeight="1">
      <c r="A11" s="48" t="s">
        <v>46</v>
      </c>
      <c r="B11" s="45" t="s">
        <v>47</v>
      </c>
      <c r="C11" s="49" t="s">
        <v>175</v>
      </c>
      <c r="D11" s="50">
        <f aca="true" t="shared" si="0" ref="D11:N11">D12+D23+D33</f>
        <v>3081</v>
      </c>
      <c r="E11" s="50">
        <f t="shared" si="0"/>
        <v>1029</v>
      </c>
      <c r="F11" s="50">
        <f t="shared" si="0"/>
        <v>2052</v>
      </c>
      <c r="G11" s="50">
        <f t="shared" si="0"/>
        <v>857</v>
      </c>
      <c r="H11" s="51">
        <f t="shared" si="0"/>
        <v>0</v>
      </c>
      <c r="I11" s="52">
        <f t="shared" si="0"/>
        <v>513</v>
      </c>
      <c r="J11" s="51">
        <f t="shared" si="0"/>
        <v>596</v>
      </c>
      <c r="K11" s="52">
        <f>K12+K23+K33</f>
        <v>431</v>
      </c>
      <c r="L11" s="51">
        <f t="shared" si="0"/>
        <v>160</v>
      </c>
      <c r="M11" s="52">
        <f t="shared" si="0"/>
        <v>230</v>
      </c>
      <c r="N11" s="51">
        <f t="shared" si="0"/>
        <v>122</v>
      </c>
      <c r="O11" s="24"/>
    </row>
    <row r="12" spans="1:19" ht="25.5">
      <c r="A12" s="53" t="s">
        <v>126</v>
      </c>
      <c r="B12" s="54" t="s">
        <v>125</v>
      </c>
      <c r="C12" s="55" t="s">
        <v>174</v>
      </c>
      <c r="D12" s="56">
        <f aca="true" t="shared" si="1" ref="D12:N12">D13+D21</f>
        <v>1784</v>
      </c>
      <c r="E12" s="56">
        <f t="shared" si="1"/>
        <v>593</v>
      </c>
      <c r="F12" s="56">
        <f t="shared" si="1"/>
        <v>1191</v>
      </c>
      <c r="G12" s="56">
        <f t="shared" si="1"/>
        <v>600</v>
      </c>
      <c r="H12" s="57">
        <f t="shared" si="1"/>
        <v>0</v>
      </c>
      <c r="I12" s="58">
        <f>I13+I21</f>
        <v>307</v>
      </c>
      <c r="J12" s="57">
        <f t="shared" si="1"/>
        <v>406</v>
      </c>
      <c r="K12" s="58">
        <f t="shared" si="1"/>
        <v>282</v>
      </c>
      <c r="L12" s="57">
        <f t="shared" si="1"/>
        <v>160</v>
      </c>
      <c r="M12" s="58">
        <f t="shared" si="1"/>
        <v>36</v>
      </c>
      <c r="N12" s="57">
        <f t="shared" si="1"/>
        <v>0</v>
      </c>
      <c r="O12" s="24"/>
      <c r="S12" s="22"/>
    </row>
    <row r="13" spans="1:15" ht="13.5">
      <c r="A13" s="59" t="s">
        <v>124</v>
      </c>
      <c r="B13" s="60" t="s">
        <v>94</v>
      </c>
      <c r="C13" s="61" t="s">
        <v>173</v>
      </c>
      <c r="D13" s="62">
        <f>D14+D16+D17+D18+D19+D15+D20</f>
        <v>1357</v>
      </c>
      <c r="E13" s="62">
        <f aca="true" t="shared" si="2" ref="E13:N13">E14+E16+E17+E18+E19+E15+E20</f>
        <v>451</v>
      </c>
      <c r="F13" s="62">
        <f t="shared" si="2"/>
        <v>906</v>
      </c>
      <c r="G13" s="62">
        <f t="shared" si="2"/>
        <v>457</v>
      </c>
      <c r="H13" s="62">
        <f t="shared" si="2"/>
        <v>0</v>
      </c>
      <c r="I13" s="62">
        <f t="shared" si="2"/>
        <v>256</v>
      </c>
      <c r="J13" s="62">
        <f t="shared" si="2"/>
        <v>291</v>
      </c>
      <c r="K13" s="62">
        <f t="shared" si="2"/>
        <v>215</v>
      </c>
      <c r="L13" s="62">
        <f t="shared" si="2"/>
        <v>108</v>
      </c>
      <c r="M13" s="62">
        <f t="shared" si="2"/>
        <v>36</v>
      </c>
      <c r="N13" s="62">
        <f t="shared" si="2"/>
        <v>0</v>
      </c>
      <c r="O13" s="24"/>
    </row>
    <row r="14" spans="1:15" ht="12.75">
      <c r="A14" s="63" t="s">
        <v>123</v>
      </c>
      <c r="B14" s="64" t="s">
        <v>170</v>
      </c>
      <c r="C14" s="65" t="s">
        <v>131</v>
      </c>
      <c r="D14" s="66">
        <f>E14+F14</f>
        <v>135</v>
      </c>
      <c r="E14" s="66">
        <v>45</v>
      </c>
      <c r="F14" s="66">
        <f aca="true" t="shared" si="3" ref="F14:F20">I14+J14+K14+L14+M14+N14</f>
        <v>90</v>
      </c>
      <c r="G14" s="66">
        <v>45</v>
      </c>
      <c r="H14" s="67"/>
      <c r="I14" s="68">
        <v>20</v>
      </c>
      <c r="J14" s="67">
        <v>20</v>
      </c>
      <c r="K14" s="68">
        <v>50</v>
      </c>
      <c r="L14" s="67"/>
      <c r="M14" s="68"/>
      <c r="N14" s="67"/>
      <c r="O14" s="24"/>
    </row>
    <row r="15" spans="1:15" ht="12.75">
      <c r="A15" s="63" t="s">
        <v>122</v>
      </c>
      <c r="B15" s="64" t="s">
        <v>169</v>
      </c>
      <c r="C15" s="65" t="s">
        <v>132</v>
      </c>
      <c r="D15" s="66">
        <f>E15+F15</f>
        <v>292</v>
      </c>
      <c r="E15" s="66">
        <v>97</v>
      </c>
      <c r="F15" s="66">
        <f t="shared" si="3"/>
        <v>195</v>
      </c>
      <c r="G15" s="66">
        <v>75</v>
      </c>
      <c r="H15" s="67"/>
      <c r="I15" s="68">
        <v>65</v>
      </c>
      <c r="J15" s="67">
        <v>72</v>
      </c>
      <c r="K15" s="68">
        <v>34</v>
      </c>
      <c r="L15" s="67">
        <v>24</v>
      </c>
      <c r="M15" s="68"/>
      <c r="N15" s="67"/>
      <c r="O15" s="24"/>
    </row>
    <row r="16" spans="1:15" ht="12.75">
      <c r="A16" s="63" t="s">
        <v>121</v>
      </c>
      <c r="B16" s="64" t="s">
        <v>48</v>
      </c>
      <c r="C16" s="65" t="s">
        <v>132</v>
      </c>
      <c r="D16" s="66">
        <f aca="true" t="shared" si="4" ref="D16:D28">E16+F16</f>
        <v>256</v>
      </c>
      <c r="E16" s="66">
        <v>85</v>
      </c>
      <c r="F16" s="66">
        <f t="shared" si="3"/>
        <v>171</v>
      </c>
      <c r="G16" s="66">
        <v>117</v>
      </c>
      <c r="H16" s="67"/>
      <c r="I16" s="68">
        <v>35</v>
      </c>
      <c r="J16" s="67">
        <v>46</v>
      </c>
      <c r="K16" s="68">
        <v>48</v>
      </c>
      <c r="L16" s="67">
        <v>42</v>
      </c>
      <c r="M16" s="68"/>
      <c r="N16" s="67"/>
      <c r="O16" s="24"/>
    </row>
    <row r="17" spans="1:15" ht="12.75">
      <c r="A17" s="63" t="s">
        <v>119</v>
      </c>
      <c r="B17" s="64" t="s">
        <v>120</v>
      </c>
      <c r="C17" s="65" t="s">
        <v>132</v>
      </c>
      <c r="D17" s="66">
        <f t="shared" si="4"/>
        <v>256</v>
      </c>
      <c r="E17" s="66">
        <v>85</v>
      </c>
      <c r="F17" s="66">
        <f t="shared" si="3"/>
        <v>171</v>
      </c>
      <c r="G17" s="66">
        <v>39</v>
      </c>
      <c r="H17" s="67"/>
      <c r="I17" s="68">
        <v>51</v>
      </c>
      <c r="J17" s="67">
        <v>46</v>
      </c>
      <c r="K17" s="68">
        <v>32</v>
      </c>
      <c r="L17" s="67">
        <v>42</v>
      </c>
      <c r="M17" s="68"/>
      <c r="N17" s="67"/>
      <c r="O17" s="24"/>
    </row>
    <row r="18" spans="1:15" ht="12.75">
      <c r="A18" s="63" t="s">
        <v>117</v>
      </c>
      <c r="B18" s="64" t="s">
        <v>118</v>
      </c>
      <c r="C18" s="65" t="s">
        <v>143</v>
      </c>
      <c r="D18" s="66">
        <f t="shared" si="4"/>
        <v>256</v>
      </c>
      <c r="E18" s="66">
        <v>85</v>
      </c>
      <c r="F18" s="66">
        <f t="shared" si="3"/>
        <v>171</v>
      </c>
      <c r="G18" s="66">
        <v>161</v>
      </c>
      <c r="H18" s="67"/>
      <c r="I18" s="68">
        <v>51</v>
      </c>
      <c r="J18" s="67">
        <v>69</v>
      </c>
      <c r="K18" s="68">
        <v>51</v>
      </c>
      <c r="L18" s="67"/>
      <c r="M18" s="68"/>
      <c r="N18" s="67"/>
      <c r="O18" s="24"/>
    </row>
    <row r="19" spans="1:15" ht="25.5">
      <c r="A19" s="63" t="s">
        <v>114</v>
      </c>
      <c r="B19" s="64" t="s">
        <v>50</v>
      </c>
      <c r="C19" s="65" t="s">
        <v>133</v>
      </c>
      <c r="D19" s="66">
        <f t="shared" si="4"/>
        <v>108</v>
      </c>
      <c r="E19" s="66">
        <v>36</v>
      </c>
      <c r="F19" s="66">
        <f t="shared" si="3"/>
        <v>72</v>
      </c>
      <c r="G19" s="66">
        <v>12</v>
      </c>
      <c r="H19" s="67"/>
      <c r="I19" s="68">
        <v>34</v>
      </c>
      <c r="J19" s="67">
        <v>38</v>
      </c>
      <c r="K19" s="68"/>
      <c r="L19" s="67"/>
      <c r="M19" s="68"/>
      <c r="N19" s="67"/>
      <c r="O19" s="24"/>
    </row>
    <row r="20" spans="1:15" ht="12.75">
      <c r="A20" s="63" t="s">
        <v>109</v>
      </c>
      <c r="B20" s="64" t="s">
        <v>171</v>
      </c>
      <c r="C20" s="65" t="s">
        <v>172</v>
      </c>
      <c r="D20" s="66">
        <f t="shared" si="4"/>
        <v>54</v>
      </c>
      <c r="E20" s="66">
        <v>18</v>
      </c>
      <c r="F20" s="66">
        <f t="shared" si="3"/>
        <v>36</v>
      </c>
      <c r="G20" s="66">
        <v>8</v>
      </c>
      <c r="H20" s="67"/>
      <c r="I20" s="68"/>
      <c r="J20" s="67"/>
      <c r="K20" s="68"/>
      <c r="L20" s="67"/>
      <c r="M20" s="68">
        <v>36</v>
      </c>
      <c r="N20" s="67"/>
      <c r="O20" s="24"/>
    </row>
    <row r="21" spans="1:15" ht="13.5">
      <c r="A21" s="59" t="s">
        <v>116</v>
      </c>
      <c r="B21" s="60" t="s">
        <v>101</v>
      </c>
      <c r="C21" s="61" t="s">
        <v>115</v>
      </c>
      <c r="D21" s="62">
        <f>D22</f>
        <v>427</v>
      </c>
      <c r="E21" s="62">
        <f aca="true" t="shared" si="5" ref="E21:N21">E22</f>
        <v>142</v>
      </c>
      <c r="F21" s="62">
        <f t="shared" si="5"/>
        <v>285</v>
      </c>
      <c r="G21" s="62">
        <f t="shared" si="5"/>
        <v>143</v>
      </c>
      <c r="H21" s="69">
        <f t="shared" si="5"/>
        <v>0</v>
      </c>
      <c r="I21" s="70">
        <f t="shared" si="5"/>
        <v>51</v>
      </c>
      <c r="J21" s="69">
        <f t="shared" si="5"/>
        <v>115</v>
      </c>
      <c r="K21" s="70">
        <f t="shared" si="5"/>
        <v>67</v>
      </c>
      <c r="L21" s="69">
        <f t="shared" si="5"/>
        <v>52</v>
      </c>
      <c r="M21" s="70">
        <f t="shared" si="5"/>
        <v>0</v>
      </c>
      <c r="N21" s="69">
        <f t="shared" si="5"/>
        <v>0</v>
      </c>
      <c r="O21" s="24"/>
    </row>
    <row r="22" spans="1:15" ht="38.25">
      <c r="A22" s="63" t="s">
        <v>108</v>
      </c>
      <c r="B22" s="64" t="s">
        <v>113</v>
      </c>
      <c r="C22" s="65" t="s">
        <v>131</v>
      </c>
      <c r="D22" s="66">
        <f>E22+F22</f>
        <v>427</v>
      </c>
      <c r="E22" s="66">
        <v>142</v>
      </c>
      <c r="F22" s="66">
        <f>I22+J22+K22+L22+M22+N22</f>
        <v>285</v>
      </c>
      <c r="G22" s="71">
        <v>143</v>
      </c>
      <c r="H22" s="72"/>
      <c r="I22" s="68">
        <v>51</v>
      </c>
      <c r="J22" s="67">
        <v>115</v>
      </c>
      <c r="K22" s="68">
        <v>67</v>
      </c>
      <c r="L22" s="67">
        <v>52</v>
      </c>
      <c r="M22" s="68"/>
      <c r="N22" s="67"/>
      <c r="O22" s="24"/>
    </row>
    <row r="23" spans="1:15" ht="39" customHeight="1">
      <c r="A23" s="73" t="s">
        <v>112</v>
      </c>
      <c r="B23" s="54" t="s">
        <v>111</v>
      </c>
      <c r="C23" s="61" t="s">
        <v>168</v>
      </c>
      <c r="D23" s="56">
        <f aca="true" t="shared" si="6" ref="D23:N23">D24+D29</f>
        <v>1081</v>
      </c>
      <c r="E23" s="56">
        <f t="shared" si="6"/>
        <v>364</v>
      </c>
      <c r="F23" s="56">
        <f t="shared" si="6"/>
        <v>717</v>
      </c>
      <c r="G23" s="56">
        <f t="shared" si="6"/>
        <v>185</v>
      </c>
      <c r="H23" s="57">
        <f t="shared" si="6"/>
        <v>0</v>
      </c>
      <c r="I23" s="58">
        <f t="shared" si="6"/>
        <v>206</v>
      </c>
      <c r="J23" s="57">
        <f t="shared" si="6"/>
        <v>190</v>
      </c>
      <c r="K23" s="58">
        <f t="shared" si="6"/>
        <v>149</v>
      </c>
      <c r="L23" s="57">
        <f t="shared" si="6"/>
        <v>0</v>
      </c>
      <c r="M23" s="58">
        <f t="shared" si="6"/>
        <v>126</v>
      </c>
      <c r="N23" s="57">
        <f t="shared" si="6"/>
        <v>46</v>
      </c>
      <c r="O23" s="24"/>
    </row>
    <row r="24" spans="1:15" ht="13.5">
      <c r="A24" s="59" t="s">
        <v>110</v>
      </c>
      <c r="B24" s="60" t="s">
        <v>94</v>
      </c>
      <c r="C24" s="61" t="s">
        <v>165</v>
      </c>
      <c r="D24" s="62">
        <f>+D25+D26+D27+D28</f>
        <v>630</v>
      </c>
      <c r="E24" s="62">
        <f aca="true" t="shared" si="7" ref="E24:N24">+E25+E26+E27+E28</f>
        <v>210</v>
      </c>
      <c r="F24" s="62">
        <f t="shared" si="7"/>
        <v>420</v>
      </c>
      <c r="G24" s="62">
        <f t="shared" si="7"/>
        <v>81</v>
      </c>
      <c r="H24" s="62">
        <f t="shared" si="7"/>
        <v>0</v>
      </c>
      <c r="I24" s="62">
        <f t="shared" si="7"/>
        <v>174</v>
      </c>
      <c r="J24" s="62">
        <f t="shared" si="7"/>
        <v>114</v>
      </c>
      <c r="K24" s="62">
        <f t="shared" si="7"/>
        <v>60</v>
      </c>
      <c r="L24" s="62">
        <f t="shared" si="7"/>
        <v>0</v>
      </c>
      <c r="M24" s="62">
        <f t="shared" si="7"/>
        <v>48</v>
      </c>
      <c r="N24" s="62">
        <f t="shared" si="7"/>
        <v>24</v>
      </c>
      <c r="O24" s="24"/>
    </row>
    <row r="25" spans="1:15" ht="12.75">
      <c r="A25" s="63" t="s">
        <v>107</v>
      </c>
      <c r="B25" s="74" t="s">
        <v>151</v>
      </c>
      <c r="C25" s="65" t="s">
        <v>135</v>
      </c>
      <c r="D25" s="66">
        <f t="shared" si="4"/>
        <v>144</v>
      </c>
      <c r="E25" s="66">
        <v>48</v>
      </c>
      <c r="F25" s="66">
        <f>I25+J25+K25+L25+M25+N25</f>
        <v>96</v>
      </c>
      <c r="G25" s="66">
        <v>28</v>
      </c>
      <c r="H25" s="67"/>
      <c r="I25" s="68">
        <v>51</v>
      </c>
      <c r="J25" s="67">
        <v>45</v>
      </c>
      <c r="K25" s="68"/>
      <c r="L25" s="67"/>
      <c r="M25" s="68"/>
      <c r="N25" s="67"/>
      <c r="O25" s="24"/>
    </row>
    <row r="26" spans="1:15" ht="12.75">
      <c r="A26" s="63" t="s">
        <v>106</v>
      </c>
      <c r="B26" s="64" t="s">
        <v>152</v>
      </c>
      <c r="C26" s="65" t="s">
        <v>144</v>
      </c>
      <c r="D26" s="66">
        <f t="shared" si="4"/>
        <v>270</v>
      </c>
      <c r="E26" s="66">
        <v>90</v>
      </c>
      <c r="F26" s="66">
        <f>I26+J26+K26+L26+M26+N26</f>
        <v>180</v>
      </c>
      <c r="G26" s="66">
        <v>28</v>
      </c>
      <c r="H26" s="67"/>
      <c r="I26" s="68">
        <v>51</v>
      </c>
      <c r="J26" s="67">
        <v>69</v>
      </c>
      <c r="K26" s="68">
        <v>60</v>
      </c>
      <c r="L26" s="67"/>
      <c r="M26" s="68"/>
      <c r="N26" s="67"/>
      <c r="O26" s="24"/>
    </row>
    <row r="27" spans="1:15" ht="12.75">
      <c r="A27" s="63" t="s">
        <v>104</v>
      </c>
      <c r="B27" s="64" t="s">
        <v>105</v>
      </c>
      <c r="C27" s="65" t="s">
        <v>134</v>
      </c>
      <c r="D27" s="66">
        <f t="shared" si="4"/>
        <v>108</v>
      </c>
      <c r="E27" s="66">
        <v>36</v>
      </c>
      <c r="F27" s="66">
        <f>I27+J27+K27+L27+M27+N27</f>
        <v>72</v>
      </c>
      <c r="G27" s="66">
        <v>17</v>
      </c>
      <c r="H27" s="67"/>
      <c r="I27" s="68">
        <v>72</v>
      </c>
      <c r="J27" s="67"/>
      <c r="K27" s="68"/>
      <c r="L27" s="67"/>
      <c r="M27" s="68"/>
      <c r="N27" s="67"/>
      <c r="O27" s="24"/>
    </row>
    <row r="28" spans="1:15" ht="12.75">
      <c r="A28" s="63" t="s">
        <v>100</v>
      </c>
      <c r="B28" s="64" t="s">
        <v>103</v>
      </c>
      <c r="C28" s="65" t="s">
        <v>135</v>
      </c>
      <c r="D28" s="66">
        <f t="shared" si="4"/>
        <v>108</v>
      </c>
      <c r="E28" s="66">
        <v>36</v>
      </c>
      <c r="F28" s="66">
        <f>I28+J28+K28+L28+M28+N28</f>
        <v>72</v>
      </c>
      <c r="G28" s="66">
        <v>8</v>
      </c>
      <c r="H28" s="67"/>
      <c r="I28" s="68"/>
      <c r="J28" s="67"/>
      <c r="K28" s="68"/>
      <c r="L28" s="67"/>
      <c r="M28" s="68">
        <v>48</v>
      </c>
      <c r="N28" s="67">
        <v>24</v>
      </c>
      <c r="O28" s="24"/>
    </row>
    <row r="29" spans="1:15" ht="13.5">
      <c r="A29" s="59" t="s">
        <v>102</v>
      </c>
      <c r="B29" s="60" t="s">
        <v>101</v>
      </c>
      <c r="C29" s="61" t="s">
        <v>146</v>
      </c>
      <c r="D29" s="62">
        <f>D30+D32+D31</f>
        <v>451</v>
      </c>
      <c r="E29" s="62">
        <f aca="true" t="shared" si="8" ref="E29:N29">E30+E32+E31</f>
        <v>154</v>
      </c>
      <c r="F29" s="62">
        <f t="shared" si="8"/>
        <v>297</v>
      </c>
      <c r="G29" s="62">
        <f t="shared" si="8"/>
        <v>104</v>
      </c>
      <c r="H29" s="62">
        <f t="shared" si="8"/>
        <v>0</v>
      </c>
      <c r="I29" s="62">
        <f t="shared" si="8"/>
        <v>32</v>
      </c>
      <c r="J29" s="62">
        <f t="shared" si="8"/>
        <v>76</v>
      </c>
      <c r="K29" s="62">
        <f t="shared" si="8"/>
        <v>89</v>
      </c>
      <c r="L29" s="62">
        <f t="shared" si="8"/>
        <v>0</v>
      </c>
      <c r="M29" s="62">
        <f t="shared" si="8"/>
        <v>78</v>
      </c>
      <c r="N29" s="62">
        <f t="shared" si="8"/>
        <v>22</v>
      </c>
      <c r="O29" s="24"/>
    </row>
    <row r="30" spans="1:15" ht="12.75">
      <c r="A30" s="63" t="s">
        <v>98</v>
      </c>
      <c r="B30" s="63" t="s">
        <v>99</v>
      </c>
      <c r="C30" s="65" t="s">
        <v>138</v>
      </c>
      <c r="D30" s="66">
        <f>E30+F30</f>
        <v>162</v>
      </c>
      <c r="E30" s="66">
        <v>54</v>
      </c>
      <c r="F30" s="66">
        <f>I30+J30+K30+L30+M30+N30</f>
        <v>108</v>
      </c>
      <c r="G30" s="66">
        <v>48</v>
      </c>
      <c r="H30" s="67"/>
      <c r="I30" s="68">
        <v>32</v>
      </c>
      <c r="J30" s="67">
        <v>76</v>
      </c>
      <c r="K30" s="68"/>
      <c r="L30" s="67"/>
      <c r="M30" s="68"/>
      <c r="N30" s="67"/>
      <c r="O30" s="24"/>
    </row>
    <row r="31" spans="1:15" ht="12.75">
      <c r="A31" s="63" t="s">
        <v>93</v>
      </c>
      <c r="B31" s="63" t="s">
        <v>153</v>
      </c>
      <c r="C31" s="65" t="s">
        <v>134</v>
      </c>
      <c r="D31" s="66">
        <f>E31+F31</f>
        <v>139</v>
      </c>
      <c r="E31" s="66">
        <v>50</v>
      </c>
      <c r="F31" s="66">
        <f>I31+J31+K31+L31+M31+N31</f>
        <v>89</v>
      </c>
      <c r="G31" s="66">
        <v>26</v>
      </c>
      <c r="H31" s="67"/>
      <c r="I31" s="68"/>
      <c r="J31" s="67"/>
      <c r="K31" s="68">
        <v>89</v>
      </c>
      <c r="L31" s="67"/>
      <c r="M31" s="68"/>
      <c r="N31" s="67"/>
      <c r="O31" s="24"/>
    </row>
    <row r="32" spans="1:15" ht="12.75">
      <c r="A32" s="63" t="s">
        <v>92</v>
      </c>
      <c r="B32" s="63" t="s">
        <v>154</v>
      </c>
      <c r="C32" s="65" t="s">
        <v>138</v>
      </c>
      <c r="D32" s="66">
        <f>E32+F32</f>
        <v>150</v>
      </c>
      <c r="E32" s="66">
        <v>50</v>
      </c>
      <c r="F32" s="66">
        <f>I32+J32+K32+L32+M32+N32</f>
        <v>100</v>
      </c>
      <c r="G32" s="66">
        <v>30</v>
      </c>
      <c r="H32" s="67"/>
      <c r="I32" s="68"/>
      <c r="J32" s="67"/>
      <c r="K32" s="68"/>
      <c r="L32" s="67"/>
      <c r="M32" s="68">
        <v>78</v>
      </c>
      <c r="N32" s="67">
        <v>22</v>
      </c>
      <c r="O32" s="24"/>
    </row>
    <row r="33" spans="1:15" ht="38.25">
      <c r="A33" s="73" t="s">
        <v>97</v>
      </c>
      <c r="B33" s="53" t="s">
        <v>96</v>
      </c>
      <c r="C33" s="61" t="s">
        <v>176</v>
      </c>
      <c r="D33" s="56">
        <f>D34</f>
        <v>216</v>
      </c>
      <c r="E33" s="56">
        <f aca="true" t="shared" si="9" ref="E33:N33">E34</f>
        <v>72</v>
      </c>
      <c r="F33" s="56">
        <f t="shared" si="9"/>
        <v>144</v>
      </c>
      <c r="G33" s="56">
        <f t="shared" si="9"/>
        <v>72</v>
      </c>
      <c r="H33" s="57">
        <f t="shared" si="9"/>
        <v>0</v>
      </c>
      <c r="I33" s="58">
        <f t="shared" si="9"/>
        <v>0</v>
      </c>
      <c r="J33" s="57">
        <f t="shared" si="9"/>
        <v>0</v>
      </c>
      <c r="K33" s="58">
        <f t="shared" si="9"/>
        <v>0</v>
      </c>
      <c r="L33" s="57">
        <f t="shared" si="9"/>
        <v>0</v>
      </c>
      <c r="M33" s="58">
        <f t="shared" si="9"/>
        <v>68</v>
      </c>
      <c r="N33" s="57">
        <f t="shared" si="9"/>
        <v>76</v>
      </c>
      <c r="O33" s="24"/>
    </row>
    <row r="34" spans="1:15" ht="13.5">
      <c r="A34" s="59" t="s">
        <v>95</v>
      </c>
      <c r="B34" s="60" t="s">
        <v>94</v>
      </c>
      <c r="C34" s="61" t="s">
        <v>176</v>
      </c>
      <c r="D34" s="62">
        <f>D36+D37+D35</f>
        <v>216</v>
      </c>
      <c r="E34" s="62">
        <f>E36+E37+E35</f>
        <v>72</v>
      </c>
      <c r="F34" s="62">
        <f>F36+F37+F35</f>
        <v>144</v>
      </c>
      <c r="G34" s="62">
        <f>+G36+G37+G35</f>
        <v>72</v>
      </c>
      <c r="H34" s="62">
        <f aca="true" t="shared" si="10" ref="H34:M34">H36+H37+H35</f>
        <v>0</v>
      </c>
      <c r="I34" s="62">
        <f t="shared" si="10"/>
        <v>0</v>
      </c>
      <c r="J34" s="62">
        <f t="shared" si="10"/>
        <v>0</v>
      </c>
      <c r="K34" s="62">
        <f t="shared" si="10"/>
        <v>0</v>
      </c>
      <c r="L34" s="62">
        <f t="shared" si="10"/>
        <v>0</v>
      </c>
      <c r="M34" s="62">
        <f t="shared" si="10"/>
        <v>68</v>
      </c>
      <c r="N34" s="62">
        <f>+N36+N37+N35</f>
        <v>76</v>
      </c>
      <c r="O34" s="24"/>
    </row>
    <row r="35" spans="1:15" ht="27.75" customHeight="1">
      <c r="A35" s="63" t="s">
        <v>90</v>
      </c>
      <c r="B35" s="63" t="s">
        <v>91</v>
      </c>
      <c r="C35" s="65" t="s">
        <v>137</v>
      </c>
      <c r="D35" s="66">
        <f>E35+F35</f>
        <v>108</v>
      </c>
      <c r="E35" s="66">
        <v>36</v>
      </c>
      <c r="F35" s="66">
        <f>I35+J35+K35+L35+M35+N35</f>
        <v>72</v>
      </c>
      <c r="G35" s="66">
        <v>52</v>
      </c>
      <c r="H35" s="67"/>
      <c r="I35" s="68"/>
      <c r="J35" s="67"/>
      <c r="K35" s="68"/>
      <c r="L35" s="67"/>
      <c r="M35" s="68">
        <v>32</v>
      </c>
      <c r="N35" s="67">
        <v>40</v>
      </c>
      <c r="O35" s="24"/>
    </row>
    <row r="36" spans="1:15" ht="25.5">
      <c r="A36" s="63" t="s">
        <v>88</v>
      </c>
      <c r="B36" s="74" t="s">
        <v>89</v>
      </c>
      <c r="C36" s="66" t="s">
        <v>137</v>
      </c>
      <c r="D36" s="66">
        <f>E36+F36</f>
        <v>54</v>
      </c>
      <c r="E36" s="66">
        <v>18</v>
      </c>
      <c r="F36" s="66">
        <f>I36+J36+K36+L36+M36+N36</f>
        <v>36</v>
      </c>
      <c r="G36" s="66">
        <v>10</v>
      </c>
      <c r="H36" s="67"/>
      <c r="I36" s="68"/>
      <c r="J36" s="67"/>
      <c r="K36" s="68"/>
      <c r="L36" s="67"/>
      <c r="M36" s="68">
        <v>36</v>
      </c>
      <c r="N36" s="67"/>
      <c r="O36" s="24"/>
    </row>
    <row r="37" spans="1:15" ht="25.5">
      <c r="A37" s="63" t="s">
        <v>178</v>
      </c>
      <c r="B37" s="74" t="s">
        <v>87</v>
      </c>
      <c r="C37" s="66" t="s">
        <v>137</v>
      </c>
      <c r="D37" s="66">
        <f>E37+F37</f>
        <v>54</v>
      </c>
      <c r="E37" s="66">
        <v>18</v>
      </c>
      <c r="F37" s="66">
        <f>I37+J37+K37+L37+M37+N37</f>
        <v>36</v>
      </c>
      <c r="G37" s="66">
        <v>10</v>
      </c>
      <c r="H37" s="67"/>
      <c r="I37" s="68"/>
      <c r="J37" s="67"/>
      <c r="K37" s="68"/>
      <c r="L37" s="67"/>
      <c r="M37" s="68"/>
      <c r="N37" s="67">
        <v>36</v>
      </c>
      <c r="O37" s="24"/>
    </row>
    <row r="38" spans="1:15" ht="25.5">
      <c r="A38" s="75" t="s">
        <v>51</v>
      </c>
      <c r="B38" s="76" t="s">
        <v>86</v>
      </c>
      <c r="C38" s="61" t="s">
        <v>166</v>
      </c>
      <c r="D38" s="50">
        <f>SUM(D39:D43)</f>
        <v>270</v>
      </c>
      <c r="E38" s="50">
        <f aca="true" t="shared" si="11" ref="E38:N38">SUM(E39:E43)</f>
        <v>89</v>
      </c>
      <c r="F38" s="50">
        <f t="shared" si="11"/>
        <v>181</v>
      </c>
      <c r="G38" s="50">
        <f t="shared" si="11"/>
        <v>69</v>
      </c>
      <c r="H38" s="51">
        <f t="shared" si="11"/>
        <v>0</v>
      </c>
      <c r="I38" s="52">
        <f t="shared" si="11"/>
        <v>99</v>
      </c>
      <c r="J38" s="51">
        <f t="shared" si="11"/>
        <v>0</v>
      </c>
      <c r="K38" s="52">
        <f t="shared" si="11"/>
        <v>0</v>
      </c>
      <c r="L38" s="51">
        <f t="shared" si="11"/>
        <v>32</v>
      </c>
      <c r="M38" s="52">
        <f t="shared" si="11"/>
        <v>32</v>
      </c>
      <c r="N38" s="51">
        <f t="shared" si="11"/>
        <v>18</v>
      </c>
      <c r="O38" s="24"/>
    </row>
    <row r="39" spans="1:15" ht="12.75">
      <c r="A39" s="77" t="s">
        <v>52</v>
      </c>
      <c r="B39" s="78" t="s">
        <v>155</v>
      </c>
      <c r="C39" s="68" t="s">
        <v>137</v>
      </c>
      <c r="D39" s="66">
        <f>E39+F39</f>
        <v>48</v>
      </c>
      <c r="E39" s="66">
        <v>16</v>
      </c>
      <c r="F39" s="66">
        <f>SUM(I39:N39)</f>
        <v>32</v>
      </c>
      <c r="G39" s="66">
        <v>10</v>
      </c>
      <c r="H39" s="67"/>
      <c r="I39" s="68">
        <v>32</v>
      </c>
      <c r="J39" s="67"/>
      <c r="K39" s="68"/>
      <c r="L39" s="67"/>
      <c r="M39" s="68"/>
      <c r="N39" s="67"/>
      <c r="O39" s="24"/>
    </row>
    <row r="40" spans="1:15" ht="12.75">
      <c r="A40" s="77" t="s">
        <v>53</v>
      </c>
      <c r="B40" s="78" t="s">
        <v>156</v>
      </c>
      <c r="C40" s="65" t="s">
        <v>135</v>
      </c>
      <c r="D40" s="66">
        <f>E40+F40</f>
        <v>75</v>
      </c>
      <c r="E40" s="66">
        <v>25</v>
      </c>
      <c r="F40" s="66">
        <f>SUM(I40:N40)</f>
        <v>50</v>
      </c>
      <c r="G40" s="66">
        <v>20</v>
      </c>
      <c r="H40" s="67"/>
      <c r="I40" s="68"/>
      <c r="J40" s="67"/>
      <c r="K40" s="68"/>
      <c r="L40" s="67"/>
      <c r="M40" s="68">
        <v>32</v>
      </c>
      <c r="N40" s="67">
        <v>18</v>
      </c>
      <c r="O40" s="24"/>
    </row>
    <row r="41" spans="1:15" ht="27.75" customHeight="1">
      <c r="A41" s="77" t="s">
        <v>54</v>
      </c>
      <c r="B41" s="78" t="s">
        <v>157</v>
      </c>
      <c r="C41" s="68" t="s">
        <v>134</v>
      </c>
      <c r="D41" s="66">
        <f>E41+F41</f>
        <v>48</v>
      </c>
      <c r="E41" s="66">
        <v>16</v>
      </c>
      <c r="F41" s="66">
        <f>SUM(I41:N41)</f>
        <v>32</v>
      </c>
      <c r="G41" s="66">
        <v>12</v>
      </c>
      <c r="H41" s="67"/>
      <c r="I41" s="68">
        <v>32</v>
      </c>
      <c r="J41" s="67"/>
      <c r="K41" s="68"/>
      <c r="L41" s="67"/>
      <c r="M41" s="68"/>
      <c r="N41" s="67"/>
      <c r="O41" s="24"/>
    </row>
    <row r="42" spans="1:15" ht="12" customHeight="1">
      <c r="A42" s="77" t="s">
        <v>55</v>
      </c>
      <c r="B42" s="78" t="s">
        <v>158</v>
      </c>
      <c r="C42" s="68" t="s">
        <v>134</v>
      </c>
      <c r="D42" s="66">
        <f>E42+F42</f>
        <v>51</v>
      </c>
      <c r="E42" s="66">
        <v>16</v>
      </c>
      <c r="F42" s="66">
        <f>SUM(I42:N42)</f>
        <v>35</v>
      </c>
      <c r="G42" s="66">
        <v>15</v>
      </c>
      <c r="H42" s="67"/>
      <c r="I42" s="68">
        <v>35</v>
      </c>
      <c r="J42" s="67"/>
      <c r="K42" s="68"/>
      <c r="L42" s="67"/>
      <c r="M42" s="68"/>
      <c r="N42" s="67"/>
      <c r="O42" s="24"/>
    </row>
    <row r="43" spans="1:15" ht="13.5" customHeight="1">
      <c r="A43" s="77" t="s">
        <v>56</v>
      </c>
      <c r="B43" s="78" t="s">
        <v>57</v>
      </c>
      <c r="C43" s="68" t="s">
        <v>145</v>
      </c>
      <c r="D43" s="66">
        <f>E43+F43</f>
        <v>48</v>
      </c>
      <c r="E43" s="66">
        <v>16</v>
      </c>
      <c r="F43" s="66">
        <f>SUM(I43:N43)</f>
        <v>32</v>
      </c>
      <c r="G43" s="66">
        <v>12</v>
      </c>
      <c r="H43" s="67"/>
      <c r="I43" s="68"/>
      <c r="J43" s="67"/>
      <c r="K43" s="68"/>
      <c r="L43" s="67">
        <v>32</v>
      </c>
      <c r="M43" s="68"/>
      <c r="N43" s="67"/>
      <c r="O43" s="24"/>
    </row>
    <row r="44" spans="1:15" ht="30.75" customHeight="1">
      <c r="A44" s="75" t="s">
        <v>58</v>
      </c>
      <c r="B44" s="45" t="s">
        <v>85</v>
      </c>
      <c r="C44" s="49"/>
      <c r="D44" s="50">
        <f aca="true" t="shared" si="12" ref="D44:N44">D45</f>
        <v>2058</v>
      </c>
      <c r="E44" s="50">
        <f t="shared" si="12"/>
        <v>193</v>
      </c>
      <c r="F44" s="50">
        <f t="shared" si="12"/>
        <v>1865</v>
      </c>
      <c r="G44" s="50">
        <f t="shared" si="12"/>
        <v>1554</v>
      </c>
      <c r="H44" s="51">
        <f t="shared" si="12"/>
        <v>0</v>
      </c>
      <c r="I44" s="52">
        <f t="shared" si="12"/>
        <v>0</v>
      </c>
      <c r="J44" s="51">
        <f t="shared" si="12"/>
        <v>232</v>
      </c>
      <c r="K44" s="52">
        <f t="shared" si="12"/>
        <v>145</v>
      </c>
      <c r="L44" s="51">
        <f t="shared" si="12"/>
        <v>608</v>
      </c>
      <c r="M44" s="52">
        <f t="shared" si="12"/>
        <v>282</v>
      </c>
      <c r="N44" s="51">
        <f t="shared" si="12"/>
        <v>598</v>
      </c>
      <c r="O44" s="24"/>
    </row>
    <row r="45" spans="1:15" ht="12.75">
      <c r="A45" s="44" t="s">
        <v>59</v>
      </c>
      <c r="B45" s="53" t="s">
        <v>60</v>
      </c>
      <c r="C45" s="55"/>
      <c r="D45" s="56">
        <f aca="true" t="shared" si="13" ref="D45:N45">D46+D50+D54</f>
        <v>2058</v>
      </c>
      <c r="E45" s="56">
        <f t="shared" si="13"/>
        <v>193</v>
      </c>
      <c r="F45" s="56">
        <f t="shared" si="13"/>
        <v>1865</v>
      </c>
      <c r="G45" s="56">
        <f t="shared" si="13"/>
        <v>1554</v>
      </c>
      <c r="H45" s="56">
        <f t="shared" si="13"/>
        <v>0</v>
      </c>
      <c r="I45" s="56">
        <f t="shared" si="13"/>
        <v>0</v>
      </c>
      <c r="J45" s="56">
        <f t="shared" si="13"/>
        <v>232</v>
      </c>
      <c r="K45" s="56">
        <f t="shared" si="13"/>
        <v>145</v>
      </c>
      <c r="L45" s="56">
        <f t="shared" si="13"/>
        <v>608</v>
      </c>
      <c r="M45" s="56">
        <f t="shared" si="13"/>
        <v>282</v>
      </c>
      <c r="N45" s="56">
        <f t="shared" si="13"/>
        <v>598</v>
      </c>
      <c r="O45" s="24"/>
    </row>
    <row r="46" spans="1:15" ht="25.5">
      <c r="A46" s="44" t="s">
        <v>84</v>
      </c>
      <c r="B46" s="79" t="s">
        <v>159</v>
      </c>
      <c r="C46" s="61" t="s">
        <v>167</v>
      </c>
      <c r="D46" s="56">
        <f aca="true" t="shared" si="14" ref="D46:N46">SUM(D47:D49)</f>
        <v>761</v>
      </c>
      <c r="E46" s="56">
        <f t="shared" si="14"/>
        <v>60</v>
      </c>
      <c r="F46" s="56">
        <f t="shared" si="14"/>
        <v>701</v>
      </c>
      <c r="G46" s="56">
        <f t="shared" si="14"/>
        <v>606</v>
      </c>
      <c r="H46" s="57">
        <f t="shared" si="14"/>
        <v>0</v>
      </c>
      <c r="I46" s="58">
        <f t="shared" si="14"/>
        <v>0</v>
      </c>
      <c r="J46" s="57">
        <f t="shared" si="14"/>
        <v>232</v>
      </c>
      <c r="K46" s="58">
        <f t="shared" si="14"/>
        <v>145</v>
      </c>
      <c r="L46" s="58">
        <f t="shared" si="14"/>
        <v>324</v>
      </c>
      <c r="M46" s="58">
        <f t="shared" si="14"/>
        <v>0</v>
      </c>
      <c r="N46" s="57">
        <f t="shared" si="14"/>
        <v>0</v>
      </c>
      <c r="O46" s="24"/>
    </row>
    <row r="47" spans="1:15" ht="26.25" customHeight="1">
      <c r="A47" s="80" t="s">
        <v>83</v>
      </c>
      <c r="B47" s="78" t="s">
        <v>160</v>
      </c>
      <c r="C47" s="65" t="s">
        <v>135</v>
      </c>
      <c r="D47" s="66">
        <f>E47+F47</f>
        <v>203</v>
      </c>
      <c r="E47" s="66">
        <v>60</v>
      </c>
      <c r="F47" s="66">
        <f>SUM(I47:N47)</f>
        <v>143</v>
      </c>
      <c r="G47" s="66">
        <v>48</v>
      </c>
      <c r="H47" s="67"/>
      <c r="I47" s="68"/>
      <c r="J47" s="67">
        <v>88</v>
      </c>
      <c r="K47" s="68">
        <v>55</v>
      </c>
      <c r="L47" s="67"/>
      <c r="M47" s="68"/>
      <c r="N47" s="67"/>
      <c r="O47" s="24"/>
    </row>
    <row r="48" spans="1:15" ht="12.75">
      <c r="A48" s="80" t="s">
        <v>80</v>
      </c>
      <c r="B48" s="63"/>
      <c r="C48" s="65" t="s">
        <v>135</v>
      </c>
      <c r="D48" s="66">
        <f>E48+F48</f>
        <v>234</v>
      </c>
      <c r="E48" s="66"/>
      <c r="F48" s="66">
        <f>SUM(I48:N48)</f>
        <v>234</v>
      </c>
      <c r="G48" s="66">
        <f>F48</f>
        <v>234</v>
      </c>
      <c r="H48" s="67"/>
      <c r="I48" s="68"/>
      <c r="J48" s="67">
        <v>144</v>
      </c>
      <c r="K48" s="68">
        <v>90</v>
      </c>
      <c r="L48" s="67"/>
      <c r="M48" s="68"/>
      <c r="N48" s="67"/>
      <c r="O48" s="24"/>
    </row>
    <row r="49" spans="1:15" ht="12.75">
      <c r="A49" s="80" t="s">
        <v>79</v>
      </c>
      <c r="B49" s="63"/>
      <c r="C49" s="66" t="s">
        <v>137</v>
      </c>
      <c r="D49" s="66">
        <f>E49+F49</f>
        <v>324</v>
      </c>
      <c r="E49" s="66"/>
      <c r="F49" s="66">
        <f>SUM(I49:N49)</f>
        <v>324</v>
      </c>
      <c r="G49" s="66">
        <f>F49</f>
        <v>324</v>
      </c>
      <c r="H49" s="67"/>
      <c r="I49" s="68"/>
      <c r="J49" s="67"/>
      <c r="K49" s="68"/>
      <c r="L49" s="67">
        <v>324</v>
      </c>
      <c r="M49" s="68"/>
      <c r="N49" s="67"/>
      <c r="O49" s="24"/>
    </row>
    <row r="50" spans="1:15" ht="25.5">
      <c r="A50" s="44" t="s">
        <v>82</v>
      </c>
      <c r="B50" s="79" t="s">
        <v>161</v>
      </c>
      <c r="C50" s="61" t="s">
        <v>139</v>
      </c>
      <c r="D50" s="56">
        <f>SUM(D51:D53)</f>
        <v>879</v>
      </c>
      <c r="E50" s="56">
        <f>SUM(E51:E53)</f>
        <v>73</v>
      </c>
      <c r="F50" s="56">
        <f>SUM(F51:F53)</f>
        <v>806</v>
      </c>
      <c r="G50" s="56">
        <f>SUM(G51:G53)</f>
        <v>684</v>
      </c>
      <c r="H50" s="57">
        <f aca="true" t="shared" si="15" ref="H50:N50">SUM(H51:H53)</f>
        <v>0</v>
      </c>
      <c r="I50" s="58">
        <f t="shared" si="15"/>
        <v>0</v>
      </c>
      <c r="J50" s="57">
        <f t="shared" si="15"/>
        <v>0</v>
      </c>
      <c r="K50" s="58">
        <f t="shared" si="15"/>
        <v>0</v>
      </c>
      <c r="L50" s="58">
        <f t="shared" si="15"/>
        <v>284</v>
      </c>
      <c r="M50" s="58">
        <f t="shared" si="15"/>
        <v>186</v>
      </c>
      <c r="N50" s="57">
        <f t="shared" si="15"/>
        <v>336</v>
      </c>
      <c r="O50" s="24"/>
    </row>
    <row r="51" spans="1:15" ht="25.5">
      <c r="A51" s="80" t="s">
        <v>81</v>
      </c>
      <c r="B51" s="78" t="s">
        <v>162</v>
      </c>
      <c r="C51" s="65" t="s">
        <v>136</v>
      </c>
      <c r="D51" s="66">
        <f>E51+F51</f>
        <v>249</v>
      </c>
      <c r="E51" s="66">
        <v>73</v>
      </c>
      <c r="F51" s="66">
        <f>SUM(I51:N51)</f>
        <v>176</v>
      </c>
      <c r="G51" s="66">
        <v>54</v>
      </c>
      <c r="H51" s="67"/>
      <c r="I51" s="68"/>
      <c r="J51" s="67"/>
      <c r="K51" s="68"/>
      <c r="L51" s="67">
        <v>32</v>
      </c>
      <c r="M51" s="68">
        <v>96</v>
      </c>
      <c r="N51" s="67">
        <v>48</v>
      </c>
      <c r="O51" s="24"/>
    </row>
    <row r="52" spans="1:15" ht="12.75">
      <c r="A52" s="80" t="s">
        <v>80</v>
      </c>
      <c r="B52" s="63"/>
      <c r="C52" s="65" t="s">
        <v>135</v>
      </c>
      <c r="D52" s="66">
        <f>E52+F52</f>
        <v>342</v>
      </c>
      <c r="E52" s="66"/>
      <c r="F52" s="66">
        <f>SUM(I52:N52)</f>
        <v>342</v>
      </c>
      <c r="G52" s="66">
        <f>F52</f>
        <v>342</v>
      </c>
      <c r="H52" s="67"/>
      <c r="I52" s="68"/>
      <c r="J52" s="67"/>
      <c r="K52" s="68"/>
      <c r="L52" s="67">
        <v>252</v>
      </c>
      <c r="M52" s="68">
        <v>90</v>
      </c>
      <c r="N52" s="67"/>
      <c r="O52" s="24"/>
    </row>
    <row r="53" spans="1:15" ht="12.75">
      <c r="A53" s="80" t="s">
        <v>79</v>
      </c>
      <c r="B53" s="63"/>
      <c r="C53" s="66" t="s">
        <v>137</v>
      </c>
      <c r="D53" s="66">
        <f>E53+F53</f>
        <v>288</v>
      </c>
      <c r="E53" s="66"/>
      <c r="F53" s="66">
        <f>SUM(I53:N53)</f>
        <v>288</v>
      </c>
      <c r="G53" s="66">
        <f>F53</f>
        <v>288</v>
      </c>
      <c r="H53" s="67"/>
      <c r="I53" s="68"/>
      <c r="J53" s="67"/>
      <c r="K53" s="68"/>
      <c r="L53" s="67"/>
      <c r="M53" s="68"/>
      <c r="N53" s="67">
        <v>288</v>
      </c>
      <c r="O53" s="24"/>
    </row>
    <row r="54" spans="1:15" ht="24" customHeight="1">
      <c r="A54" s="44" t="s">
        <v>61</v>
      </c>
      <c r="B54" s="79" t="s">
        <v>163</v>
      </c>
      <c r="C54" s="61" t="s">
        <v>139</v>
      </c>
      <c r="D54" s="56">
        <f aca="true" t="shared" si="16" ref="D54:N54">SUM(D55:D57)</f>
        <v>418</v>
      </c>
      <c r="E54" s="56">
        <f t="shared" si="16"/>
        <v>60</v>
      </c>
      <c r="F54" s="56">
        <f t="shared" si="16"/>
        <v>358</v>
      </c>
      <c r="G54" s="56">
        <f t="shared" si="16"/>
        <v>264</v>
      </c>
      <c r="H54" s="57">
        <f t="shared" si="16"/>
        <v>0</v>
      </c>
      <c r="I54" s="58">
        <f t="shared" si="16"/>
        <v>0</v>
      </c>
      <c r="J54" s="57">
        <f t="shared" si="16"/>
        <v>0</v>
      </c>
      <c r="K54" s="58">
        <f t="shared" si="16"/>
        <v>0</v>
      </c>
      <c r="L54" s="58">
        <f t="shared" si="16"/>
        <v>0</v>
      </c>
      <c r="M54" s="58">
        <f t="shared" si="16"/>
        <v>96</v>
      </c>
      <c r="N54" s="57">
        <f t="shared" si="16"/>
        <v>262</v>
      </c>
      <c r="O54" s="24"/>
    </row>
    <row r="55" spans="1:15" ht="25.5">
      <c r="A55" s="80" t="s">
        <v>62</v>
      </c>
      <c r="B55" s="78" t="s">
        <v>164</v>
      </c>
      <c r="C55" s="65" t="s">
        <v>138</v>
      </c>
      <c r="D55" s="66">
        <f>E55+F55</f>
        <v>202</v>
      </c>
      <c r="E55" s="66">
        <v>60</v>
      </c>
      <c r="F55" s="66">
        <f>SUM(I55:N55)</f>
        <v>142</v>
      </c>
      <c r="G55" s="66">
        <v>48</v>
      </c>
      <c r="H55" s="67"/>
      <c r="I55" s="68"/>
      <c r="J55" s="67"/>
      <c r="K55" s="68"/>
      <c r="L55" s="67"/>
      <c r="M55" s="68">
        <v>96</v>
      </c>
      <c r="N55" s="67">
        <v>46</v>
      </c>
      <c r="O55" s="24"/>
    </row>
    <row r="56" spans="1:15" ht="12.75">
      <c r="A56" s="80" t="s">
        <v>80</v>
      </c>
      <c r="B56" s="63"/>
      <c r="C56" s="65" t="s">
        <v>140</v>
      </c>
      <c r="D56" s="66">
        <f>E56+F56</f>
        <v>72</v>
      </c>
      <c r="E56" s="66"/>
      <c r="F56" s="66">
        <f>SUM(I56:N56)</f>
        <v>72</v>
      </c>
      <c r="G56" s="66">
        <f>F56</f>
        <v>72</v>
      </c>
      <c r="H56" s="67"/>
      <c r="I56" s="68"/>
      <c r="J56" s="67"/>
      <c r="K56" s="68"/>
      <c r="L56" s="67"/>
      <c r="M56" s="68"/>
      <c r="N56" s="67">
        <v>72</v>
      </c>
      <c r="O56" s="24"/>
    </row>
    <row r="57" spans="1:15" ht="12.75">
      <c r="A57" s="80" t="s">
        <v>79</v>
      </c>
      <c r="B57" s="63"/>
      <c r="C57" s="66" t="s">
        <v>137</v>
      </c>
      <c r="D57" s="66">
        <f>E57+F57</f>
        <v>144</v>
      </c>
      <c r="E57" s="66"/>
      <c r="F57" s="66">
        <f>SUM(I57:N57)</f>
        <v>144</v>
      </c>
      <c r="G57" s="66">
        <f>F57</f>
        <v>144</v>
      </c>
      <c r="H57" s="67"/>
      <c r="I57" s="68"/>
      <c r="J57" s="67"/>
      <c r="K57" s="68"/>
      <c r="L57" s="67"/>
      <c r="M57" s="68"/>
      <c r="N57" s="67">
        <v>144</v>
      </c>
      <c r="O57" s="24"/>
    </row>
    <row r="58" spans="1:15" ht="15.75">
      <c r="A58" s="75" t="s">
        <v>63</v>
      </c>
      <c r="B58" s="53" t="s">
        <v>49</v>
      </c>
      <c r="C58" s="65" t="s">
        <v>143</v>
      </c>
      <c r="D58" s="56">
        <f>E58+F58</f>
        <v>156</v>
      </c>
      <c r="E58" s="56">
        <f>F58</f>
        <v>78</v>
      </c>
      <c r="F58" s="56">
        <f>SUM(I58:N58)</f>
        <v>78</v>
      </c>
      <c r="G58" s="56">
        <f>F58-2</f>
        <v>76</v>
      </c>
      <c r="H58" s="51"/>
      <c r="I58" s="58"/>
      <c r="J58" s="57"/>
      <c r="K58" s="58"/>
      <c r="L58" s="67">
        <v>28</v>
      </c>
      <c r="M58" s="68">
        <v>32</v>
      </c>
      <c r="N58" s="67">
        <v>18</v>
      </c>
      <c r="O58" s="24"/>
    </row>
    <row r="59" spans="1:15" ht="17.25" customHeight="1">
      <c r="A59" s="81" t="s">
        <v>27</v>
      </c>
      <c r="B59" s="81"/>
      <c r="C59" s="61" t="s">
        <v>177</v>
      </c>
      <c r="D59" s="50">
        <f aca="true" t="shared" si="17" ref="D59:N59">D11+D38+D44+D58</f>
        <v>5565</v>
      </c>
      <c r="E59" s="50">
        <f t="shared" si="17"/>
        <v>1389</v>
      </c>
      <c r="F59" s="50">
        <f t="shared" si="17"/>
        <v>4176</v>
      </c>
      <c r="G59" s="50">
        <f t="shared" si="17"/>
        <v>2556</v>
      </c>
      <c r="H59" s="51">
        <f t="shared" si="17"/>
        <v>0</v>
      </c>
      <c r="I59" s="52">
        <f>I11+I38+I44+I58</f>
        <v>612</v>
      </c>
      <c r="J59" s="51">
        <f t="shared" si="17"/>
        <v>828</v>
      </c>
      <c r="K59" s="52">
        <f t="shared" si="17"/>
        <v>576</v>
      </c>
      <c r="L59" s="51">
        <f t="shared" si="17"/>
        <v>828</v>
      </c>
      <c r="M59" s="52">
        <f t="shared" si="17"/>
        <v>576</v>
      </c>
      <c r="N59" s="51">
        <f t="shared" si="17"/>
        <v>756</v>
      </c>
      <c r="O59" s="24"/>
    </row>
    <row r="60" spans="1:15" ht="12.75">
      <c r="A60" s="82" t="s">
        <v>64</v>
      </c>
      <c r="B60" s="83" t="s">
        <v>73</v>
      </c>
      <c r="C60" s="83"/>
      <c r="D60" s="83"/>
      <c r="E60" s="84"/>
      <c r="F60" s="84"/>
      <c r="G60" s="84"/>
      <c r="H60" s="85"/>
      <c r="I60" s="86"/>
      <c r="J60" s="87"/>
      <c r="K60" s="86"/>
      <c r="L60" s="87"/>
      <c r="M60" s="86"/>
      <c r="N60" s="87" t="s">
        <v>142</v>
      </c>
      <c r="O60" s="24"/>
    </row>
    <row r="61" spans="1:15" ht="15.75" customHeight="1">
      <c r="A61" s="88" t="s">
        <v>78</v>
      </c>
      <c r="B61" s="89"/>
      <c r="C61" s="89"/>
      <c r="D61" s="90"/>
      <c r="E61" s="91" t="s">
        <v>27</v>
      </c>
      <c r="F61" s="92" t="s">
        <v>65</v>
      </c>
      <c r="G61" s="92"/>
      <c r="H61" s="93"/>
      <c r="I61" s="68">
        <f aca="true" t="shared" si="18" ref="I61:N61">I11+I38+I47+I58+I51+I55</f>
        <v>612</v>
      </c>
      <c r="J61" s="68">
        <f t="shared" si="18"/>
        <v>684</v>
      </c>
      <c r="K61" s="68">
        <f t="shared" si="18"/>
        <v>486</v>
      </c>
      <c r="L61" s="68">
        <f t="shared" si="18"/>
        <v>252</v>
      </c>
      <c r="M61" s="68">
        <f t="shared" si="18"/>
        <v>486</v>
      </c>
      <c r="N61" s="68">
        <f t="shared" si="18"/>
        <v>252</v>
      </c>
      <c r="O61" s="24"/>
    </row>
    <row r="62" spans="1:15" ht="13.5" customHeight="1">
      <c r="A62" s="94"/>
      <c r="B62" s="95"/>
      <c r="C62" s="95"/>
      <c r="D62" s="96"/>
      <c r="E62" s="91"/>
      <c r="F62" s="92" t="s">
        <v>66</v>
      </c>
      <c r="G62" s="92"/>
      <c r="H62" s="93"/>
      <c r="I62" s="68">
        <f aca="true" t="shared" si="19" ref="I62:N63">I48+I52+I56</f>
        <v>0</v>
      </c>
      <c r="J62" s="68">
        <f t="shared" si="19"/>
        <v>144</v>
      </c>
      <c r="K62" s="68">
        <f t="shared" si="19"/>
        <v>90</v>
      </c>
      <c r="L62" s="68">
        <f t="shared" si="19"/>
        <v>252</v>
      </c>
      <c r="M62" s="68">
        <f t="shared" si="19"/>
        <v>90</v>
      </c>
      <c r="N62" s="68">
        <f t="shared" si="19"/>
        <v>72</v>
      </c>
      <c r="O62" s="24"/>
    </row>
    <row r="63" spans="1:15" ht="12.75" customHeight="1">
      <c r="A63" s="97" t="s">
        <v>77</v>
      </c>
      <c r="B63" s="98"/>
      <c r="C63" s="98"/>
      <c r="D63" s="99"/>
      <c r="E63" s="91"/>
      <c r="F63" s="92" t="s">
        <v>67</v>
      </c>
      <c r="G63" s="92"/>
      <c r="H63" s="93"/>
      <c r="I63" s="68">
        <f t="shared" si="19"/>
        <v>0</v>
      </c>
      <c r="J63" s="68">
        <f t="shared" si="19"/>
        <v>0</v>
      </c>
      <c r="K63" s="68">
        <f t="shared" si="19"/>
        <v>0</v>
      </c>
      <c r="L63" s="68">
        <f t="shared" si="19"/>
        <v>324</v>
      </c>
      <c r="M63" s="68">
        <f t="shared" si="19"/>
        <v>0</v>
      </c>
      <c r="N63" s="68">
        <f t="shared" si="19"/>
        <v>432</v>
      </c>
      <c r="O63" s="24"/>
    </row>
    <row r="64" spans="1:15" ht="12.75" customHeight="1">
      <c r="A64" s="100" t="s">
        <v>76</v>
      </c>
      <c r="B64" s="101"/>
      <c r="C64" s="101"/>
      <c r="D64" s="102"/>
      <c r="E64" s="91"/>
      <c r="F64" s="92" t="s">
        <v>68</v>
      </c>
      <c r="G64" s="92"/>
      <c r="H64" s="93"/>
      <c r="I64" s="68">
        <v>0</v>
      </c>
      <c r="J64" s="103">
        <v>1</v>
      </c>
      <c r="K64" s="104">
        <v>1</v>
      </c>
      <c r="L64" s="103">
        <v>3</v>
      </c>
      <c r="M64" s="104">
        <v>0</v>
      </c>
      <c r="N64" s="103">
        <v>5</v>
      </c>
      <c r="O64" s="24">
        <f>SUM(I64:N64)</f>
        <v>10</v>
      </c>
    </row>
    <row r="65" spans="1:15" ht="12.75" customHeight="1">
      <c r="A65" s="100"/>
      <c r="B65" s="101"/>
      <c r="C65" s="101"/>
      <c r="D65" s="102"/>
      <c r="E65" s="91"/>
      <c r="F65" s="92" t="s">
        <v>69</v>
      </c>
      <c r="G65" s="92"/>
      <c r="H65" s="93"/>
      <c r="I65" s="104">
        <v>3</v>
      </c>
      <c r="J65" s="103">
        <v>2</v>
      </c>
      <c r="K65" s="104">
        <v>5</v>
      </c>
      <c r="L65" s="103">
        <v>3</v>
      </c>
      <c r="M65" s="104">
        <v>2</v>
      </c>
      <c r="N65" s="103">
        <v>4</v>
      </c>
      <c r="O65" s="24">
        <f>SUM(I65:N65)</f>
        <v>19</v>
      </c>
    </row>
    <row r="66" spans="1:15" ht="12.75" customHeight="1">
      <c r="A66" s="105"/>
      <c r="B66" s="106"/>
      <c r="C66" s="106"/>
      <c r="D66" s="107"/>
      <c r="E66" s="91"/>
      <c r="F66" s="92" t="s">
        <v>70</v>
      </c>
      <c r="G66" s="92"/>
      <c r="H66" s="93"/>
      <c r="I66" s="68">
        <v>2</v>
      </c>
      <c r="J66" s="103">
        <v>1</v>
      </c>
      <c r="K66" s="104">
        <v>0</v>
      </c>
      <c r="L66" s="103">
        <v>2</v>
      </c>
      <c r="M66" s="104">
        <v>2</v>
      </c>
      <c r="N66" s="103">
        <v>4</v>
      </c>
      <c r="O66" s="24">
        <f>SUM(I66:N66)</f>
        <v>11</v>
      </c>
    </row>
    <row r="67" spans="1:15" ht="12.75">
      <c r="A67" s="108"/>
      <c r="B67" s="109"/>
      <c r="C67" s="109"/>
      <c r="D67" s="24"/>
      <c r="E67" s="24"/>
      <c r="F67" s="24"/>
      <c r="G67" s="24"/>
      <c r="H67" s="110"/>
      <c r="I67" s="111"/>
      <c r="J67" s="112"/>
      <c r="K67" s="113"/>
      <c r="L67" s="112"/>
      <c r="M67" s="113"/>
      <c r="N67" s="112"/>
      <c r="O67" s="24"/>
    </row>
    <row r="68" spans="1:15" ht="12.75">
      <c r="A68" s="108"/>
      <c r="B68" s="109"/>
      <c r="C68" s="109"/>
      <c r="D68" s="24"/>
      <c r="E68" s="24"/>
      <c r="F68" s="24"/>
      <c r="G68" s="24"/>
      <c r="H68" s="114"/>
      <c r="I68" s="24">
        <v>1440</v>
      </c>
      <c r="J68" s="24"/>
      <c r="K68" s="24">
        <v>1404</v>
      </c>
      <c r="L68" s="24"/>
      <c r="M68" s="24">
        <f>37*36</f>
        <v>1332</v>
      </c>
      <c r="N68" s="24"/>
      <c r="O68" s="24"/>
    </row>
    <row r="69" spans="1:15" ht="12.75">
      <c r="A69" s="108"/>
      <c r="B69" s="109"/>
      <c r="C69" s="109"/>
      <c r="D69" s="24"/>
      <c r="E69" s="24"/>
      <c r="F69" s="24"/>
      <c r="G69" s="24" t="s">
        <v>28</v>
      </c>
      <c r="H69" s="24"/>
      <c r="I69" s="24"/>
      <c r="J69" s="24"/>
      <c r="K69" s="24"/>
      <c r="L69" s="24"/>
      <c r="M69" s="24"/>
      <c r="N69" s="24"/>
      <c r="O69" s="24"/>
    </row>
    <row r="70" spans="9:16" ht="13.5" thickBot="1">
      <c r="I70" s="24"/>
      <c r="J70" s="24"/>
      <c r="K70" s="24"/>
      <c r="L70" s="24"/>
      <c r="M70" s="24"/>
      <c r="N70" s="24"/>
      <c r="P70" s="24"/>
    </row>
    <row r="71" spans="4:16" ht="12.75">
      <c r="D71" s="20"/>
      <c r="E71" s="20"/>
      <c r="F71" s="20"/>
      <c r="G71" s="21"/>
      <c r="H71" s="20"/>
      <c r="I71" s="25"/>
      <c r="J71" s="25"/>
      <c r="K71" s="25"/>
      <c r="L71" s="25"/>
      <c r="M71" s="25"/>
      <c r="N71" s="25"/>
      <c r="P71" s="19"/>
    </row>
    <row r="72" spans="4:14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4:16" ht="12.75">
      <c r="D73" s="24"/>
      <c r="E73" s="24"/>
      <c r="F73" s="24"/>
      <c r="G73" s="24"/>
      <c r="H73" s="24"/>
      <c r="I73" s="24"/>
      <c r="J73" s="24"/>
      <c r="K73" s="24"/>
      <c r="L73" s="24"/>
      <c r="M73" s="34"/>
      <c r="N73" s="34"/>
      <c r="O73" s="35"/>
      <c r="P73" s="35"/>
    </row>
    <row r="74" spans="9:16" ht="12.75">
      <c r="I74" s="24"/>
      <c r="J74" s="24"/>
      <c r="K74" s="24"/>
      <c r="L74" s="24"/>
      <c r="M74" s="34"/>
      <c r="N74" s="34"/>
      <c r="O74" s="35"/>
      <c r="P74" s="35"/>
    </row>
  </sheetData>
  <sheetProtection/>
  <mergeCells count="37">
    <mergeCell ref="M73:N74"/>
    <mergeCell ref="O73:P74"/>
    <mergeCell ref="A3:N3"/>
    <mergeCell ref="A4:A9"/>
    <mergeCell ref="B4:B9"/>
    <mergeCell ref="C4:C9"/>
    <mergeCell ref="D4:H5"/>
    <mergeCell ref="I4:N5"/>
    <mergeCell ref="D6:D9"/>
    <mergeCell ref="E6:E9"/>
    <mergeCell ref="F6:H6"/>
    <mergeCell ref="I6:J7"/>
    <mergeCell ref="K6:L7"/>
    <mergeCell ref="M6:N7"/>
    <mergeCell ref="F7:H7"/>
    <mergeCell ref="N8:N9"/>
    <mergeCell ref="F8:F9"/>
    <mergeCell ref="G8:G9"/>
    <mergeCell ref="H8:H9"/>
    <mergeCell ref="I8:I9"/>
    <mergeCell ref="A59:B59"/>
    <mergeCell ref="B60:H60"/>
    <mergeCell ref="A61:D61"/>
    <mergeCell ref="E61:E66"/>
    <mergeCell ref="F61:H61"/>
    <mergeCell ref="A62:D62"/>
    <mergeCell ref="F62:H62"/>
    <mergeCell ref="A63:D63"/>
    <mergeCell ref="F63:H63"/>
    <mergeCell ref="A64:D66"/>
    <mergeCell ref="F64:H64"/>
    <mergeCell ref="F65:H65"/>
    <mergeCell ref="F66:H66"/>
    <mergeCell ref="M8:M9"/>
    <mergeCell ref="J8:J9"/>
    <mergeCell ref="K8:K9"/>
    <mergeCell ref="L8:L9"/>
  </mergeCells>
  <printOptions/>
  <pageMargins left="0.5905511811023623" right="0.1968503937007874" top="0.5905511811023623" bottom="0.3937007874015748" header="0.5118110236220472" footer="0.5118110236220472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2018-05-10T01:03:43Z</dcterms:modified>
  <cp:category/>
  <cp:version/>
  <cp:contentType/>
  <cp:contentStatus/>
</cp:coreProperties>
</file>